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showInkAnnotation="0" codeName="ThisWorkbook" defaultThemeVersion="166925"/>
  <mc:AlternateContent xmlns:mc="http://schemas.openxmlformats.org/markup-compatibility/2006">
    <mc:Choice Requires="x15">
      <x15ac:absPath xmlns:x15ac="http://schemas.microsoft.com/office/spreadsheetml/2010/11/ac" url="C:\Users\Robert Hahn\Documents\Carrier DFS\PGE\"/>
    </mc:Choice>
  </mc:AlternateContent>
  <xr:revisionPtr revIDLastSave="0" documentId="8_{41F294A7-EE2C-4D97-8FF4-0F7F77407D94}" xr6:coauthVersionLast="46" xr6:coauthVersionMax="46" xr10:uidLastSave="{00000000-0000-0000-0000-000000000000}"/>
  <workbookProtection workbookAlgorithmName="SHA-512" workbookHashValue="G006wjjj1XuabWJdzswOHCRHVvlUfduxdcN1w6NzqwIuk/YiJ//M8wlMCGHUt3QZU27Lnrdo40WODdws9RAD6Q==" workbookSaltValue="1BlKg+LHr5N6RDyqdrwtjA==" workbookSpinCount="100000" lockStructure="1"/>
  <bookViews>
    <workbookView xWindow="-108" yWindow="-108" windowWidth="23256" windowHeight="12576" tabRatio="852" activeTab="1" xr2:uid="{00000000-000D-0000-FFFF-FFFF00000000}"/>
  </bookViews>
  <sheets>
    <sheet name="Instructions" sheetId="31" r:id="rId1"/>
    <sheet name="HVAC HP Energy Cost Estimator" sheetId="11" r:id="rId2"/>
    <sheet name="README" sheetId="32" r:id="rId3"/>
    <sheet name="Home Vintage Table" sheetId="25" r:id="rId4"/>
    <sheet name="Supplemental Data" sheetId="22" state="hidden" r:id="rId5"/>
    <sheet name="Matrix Lookups" sheetId="2" state="hidden" r:id="rId6"/>
    <sheet name="PG&amp;E Current HP Usage Matrix" sheetId="20" state="hidden" r:id="rId7"/>
    <sheet name="PG&amp;E Current HP Cost-CZ" sheetId="37" state="hidden" r:id="rId8"/>
    <sheet name="PG&amp;E Proposed HP Usage Matrix" sheetId="43" state="hidden" r:id="rId9"/>
    <sheet name="PG&amp;E Proposed HP Cost-CZ" sheetId="46" state="hidden" r:id="rId10"/>
    <sheet name="GAS PG&amp;E Current HP Cost-CZ" sheetId="39" state="hidden" r:id="rId11"/>
    <sheet name="GAS PG&amp;E Proposed HP Cost-CZ" sheetId="45" state="hidden" r:id="rId12"/>
    <sheet name="Electric Service Territory" sheetId="28" state="hidden" r:id="rId13"/>
  </sheets>
  <externalReferences>
    <externalReference r:id="rId14"/>
  </externalReferences>
  <definedNames>
    <definedName name="_xlnm._FilterDatabase" localSheetId="12" hidden="1">'Electric Service Territory'!$B$1:$H$1249</definedName>
    <definedName name="CA_ZipLookup" localSheetId="12">#REF!</definedName>
    <definedName name="CA_ZipLookup" localSheetId="0">'[1]AC Lookups'!#REF!</definedName>
    <definedName name="CA_ZipLookup" localSheetId="2">'[1]AC Lookups'!#REF!</definedName>
    <definedName name="CA_ZipLookup">'Matrix Lookups'!#REF!</definedName>
    <definedName name="Food_Store_HEAT" localSheetId="12">#REF!</definedName>
    <definedName name="Food_Store_HEAT" localSheetId="0">'[1]AC Lookups'!#REF!</definedName>
    <definedName name="Food_Store_HEAT" localSheetId="2">'[1]AC Lookups'!#REF!</definedName>
    <definedName name="Food_Store_HEAT">'Matrix Lookups'!#REF!</definedName>
    <definedName name="Food_Store_LIGH" localSheetId="12">#REF!</definedName>
    <definedName name="Food_Store_LIGH" localSheetId="0">'[1]AC Lookups'!#REF!</definedName>
    <definedName name="Food_Store_LIGH" localSheetId="2">'[1]AC Lookups'!#REF!</definedName>
    <definedName name="Food_Store_LIGH">'Matrix Lookups'!#REF!</definedName>
    <definedName name="Grocery_HEAT" localSheetId="12">#REF!</definedName>
    <definedName name="Grocery_HEAT" localSheetId="0">'[1]AC Lookups'!#REF!</definedName>
    <definedName name="Grocery_HEAT" localSheetId="2">'[1]AC Lookups'!#REF!</definedName>
    <definedName name="Grocery_HEAT">'Matrix Lookups'!#REF!</definedName>
    <definedName name="Grocery_LIGH" localSheetId="12">#REF!</definedName>
    <definedName name="Grocery_LIGH" localSheetId="0">'[1]AC Lookups'!#REF!</definedName>
    <definedName name="Grocery_LIGH" localSheetId="2">'[1]AC Lookups'!#REF!</definedName>
    <definedName name="Grocery_LIGH">'Matrix Lookups'!#REF!</definedName>
    <definedName name="MyZip" localSheetId="12">#REF!</definedName>
    <definedName name="MyZip" localSheetId="0">#REF!</definedName>
    <definedName name="MyZip" localSheetId="2">#REF!</definedName>
    <definedName name="MyZip">#REF!</definedName>
    <definedName name="Office_HEAT" localSheetId="12">#REF!</definedName>
    <definedName name="Office_HEAT" localSheetId="0">'[1]AC Lookups'!#REF!</definedName>
    <definedName name="Office_HEAT" localSheetId="2">'[1]AC Lookups'!#REF!</definedName>
    <definedName name="Office_HEAT">'Matrix Lookups'!#REF!</definedName>
    <definedName name="Office_LIGH" localSheetId="12">#REF!</definedName>
    <definedName name="Office_LIGH" localSheetId="0">'[1]AC Lookups'!#REF!</definedName>
    <definedName name="Office_LIGH" localSheetId="2">'[1]AC Lookups'!#REF!</definedName>
    <definedName name="Office_LIGH">'Matrix Lookups'!#REF!</definedName>
    <definedName name="_xlnm.Print_Area" localSheetId="0">Instructions!$B$1:$B$17</definedName>
    <definedName name="_xlnm.Print_Area" localSheetId="2">README!$B$1:$B$47</definedName>
    <definedName name="Print1" localSheetId="12">#REF!</definedName>
    <definedName name="Print1" localSheetId="0">#REF!</definedName>
    <definedName name="Print1" localSheetId="2">#REF!</definedName>
    <definedName name="Print1">#REF!</definedName>
    <definedName name="Retail_HEAT" localSheetId="12">#REF!</definedName>
    <definedName name="Retail_HEAT" localSheetId="0">'[1]AC Lookups'!#REF!</definedName>
    <definedName name="Retail_HEAT" localSheetId="2">'[1]AC Lookups'!#REF!</definedName>
    <definedName name="Retail_HEAT">'Matrix Lookups'!#REF!</definedName>
    <definedName name="Retail_LIGH" localSheetId="12">#REF!</definedName>
    <definedName name="Retail_LIGH" localSheetId="0">'[1]AC Lookups'!#REF!</definedName>
    <definedName name="Retail_LIGH" localSheetId="2">'[1]AC Lookups'!#REF!</definedName>
    <definedName name="Retail_LIGH">'Matrix Lookups'!#REF!</definedName>
    <definedName name="Unrefrigerated_Warehouse_HEAT" localSheetId="12">#REF!</definedName>
    <definedName name="Unrefrigerated_Warehouse_HEAT" localSheetId="0">'[1]AC Lookups'!#REF!</definedName>
    <definedName name="Unrefrigerated_Warehouse_HEAT" localSheetId="2">'[1]AC Lookups'!#REF!</definedName>
    <definedName name="Unrefrigerated_Warehouse_HEAT">'Matrix Lookups'!#REF!</definedName>
    <definedName name="Unrefrigerated_Warehouse_LIGH" localSheetId="12">#REF!</definedName>
    <definedName name="Unrefrigerated_Warehouse_LIGH" localSheetId="0">'[1]AC Lookups'!#REF!</definedName>
    <definedName name="Unrefrigerated_Warehouse_LIGH" localSheetId="2">'[1]AC Lookups'!#REF!</definedName>
    <definedName name="Unrefrigerated_Warehouse_LIGH">'Matrix Lookups'!#REF!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3" i="31" l="1"/>
  <c r="B10" i="31"/>
  <c r="C12" i="11"/>
  <c r="B58" i="45" l="1"/>
  <c r="B59" i="45"/>
  <c r="B60" i="45"/>
  <c r="B61" i="45"/>
  <c r="B62" i="45"/>
  <c r="B63" i="45"/>
  <c r="B64" i="45"/>
  <c r="B65" i="45"/>
  <c r="B66" i="45"/>
  <c r="B56" i="45"/>
  <c r="B57" i="45"/>
  <c r="B55" i="45"/>
  <c r="C15" i="11"/>
  <c r="B15" i="2"/>
  <c r="E6" i="11" s="1"/>
  <c r="C64" i="45"/>
  <c r="C63" i="45"/>
  <c r="C62" i="45"/>
  <c r="C61" i="45"/>
  <c r="C60" i="45"/>
  <c r="BP15" i="45" s="1"/>
  <c r="C59" i="45"/>
  <c r="C58" i="45"/>
  <c r="C57" i="45"/>
  <c r="C56" i="45"/>
  <c r="C55" i="45"/>
  <c r="C64" i="39"/>
  <c r="C63" i="39"/>
  <c r="C62" i="39"/>
  <c r="C61" i="39"/>
  <c r="C60" i="39"/>
  <c r="BP41" i="39" s="1"/>
  <c r="C59" i="39"/>
  <c r="C58" i="39"/>
  <c r="C57" i="39"/>
  <c r="C56" i="39"/>
  <c r="C55" i="39"/>
  <c r="C64" i="46"/>
  <c r="JD28" i="46" s="1"/>
  <c r="C63" i="46"/>
  <c r="IA28" i="46" s="1"/>
  <c r="C62" i="46"/>
  <c r="GX15" i="46" s="1"/>
  <c r="C61" i="46"/>
  <c r="FU28" i="46" s="1"/>
  <c r="C60" i="46"/>
  <c r="ER2" i="46" s="1"/>
  <c r="C59" i="46"/>
  <c r="DO28" i="46" s="1"/>
  <c r="C58" i="46"/>
  <c r="CL28" i="46" s="1"/>
  <c r="C57" i="46"/>
  <c r="BI15" i="46" s="1"/>
  <c r="C56" i="46"/>
  <c r="AF28" i="46" s="1"/>
  <c r="C55" i="46"/>
  <c r="C2" i="46" s="1"/>
  <c r="C64" i="37"/>
  <c r="C63" i="37"/>
  <c r="C62" i="37"/>
  <c r="C61" i="37"/>
  <c r="C60" i="37"/>
  <c r="ER15" i="37" s="1"/>
  <c r="C59" i="37"/>
  <c r="C58" i="37"/>
  <c r="C57" i="37"/>
  <c r="C56" i="37"/>
  <c r="C55" i="37"/>
  <c r="C64" i="43"/>
  <c r="C63" i="43"/>
  <c r="C62" i="43"/>
  <c r="C61" i="43"/>
  <c r="C60" i="43"/>
  <c r="CJ2" i="43" s="1"/>
  <c r="C59" i="43"/>
  <c r="C58" i="43"/>
  <c r="C57" i="43"/>
  <c r="C56" i="43"/>
  <c r="C55" i="43"/>
  <c r="C56" i="20"/>
  <c r="C57" i="20"/>
  <c r="C58" i="20"/>
  <c r="C59" i="20"/>
  <c r="C60" i="20"/>
  <c r="CJ15" i="20" s="1"/>
  <c r="C61" i="20"/>
  <c r="C62" i="20"/>
  <c r="C63" i="20"/>
  <c r="C64" i="20"/>
  <c r="C55" i="20"/>
  <c r="BP41" i="45"/>
  <c r="BP28" i="45"/>
  <c r="BP2" i="39"/>
  <c r="B58" i="46"/>
  <c r="B57" i="46"/>
  <c r="B32" i="46" s="1"/>
  <c r="B56" i="46"/>
  <c r="B5" i="46" s="1"/>
  <c r="B55" i="46"/>
  <c r="B30" i="46" s="1"/>
  <c r="B48" i="46"/>
  <c r="B11" i="46"/>
  <c r="B52" i="46"/>
  <c r="B51" i="46"/>
  <c r="B49" i="46"/>
  <c r="B47" i="46"/>
  <c r="B39" i="46"/>
  <c r="B38" i="46"/>
  <c r="B36" i="46"/>
  <c r="B35" i="46"/>
  <c r="B34" i="46"/>
  <c r="B26" i="46"/>
  <c r="B25" i="46"/>
  <c r="B23" i="46"/>
  <c r="B21" i="46"/>
  <c r="B13" i="46"/>
  <c r="B12" i="46"/>
  <c r="B10" i="46"/>
  <c r="B8" i="46"/>
  <c r="CJ41" i="43"/>
  <c r="CJ15" i="43"/>
  <c r="S17" i="2"/>
  <c r="E68" i="20" s="1"/>
  <c r="S18" i="2"/>
  <c r="E69" i="20" s="1"/>
  <c r="S19" i="2"/>
  <c r="E70" i="20" s="1"/>
  <c r="S16" i="2"/>
  <c r="E67" i="20" s="1"/>
  <c r="S13" i="2"/>
  <c r="E64" i="20" s="1"/>
  <c r="S14" i="2"/>
  <c r="E65" i="20" s="1"/>
  <c r="S15" i="2"/>
  <c r="E66" i="20" s="1"/>
  <c r="S12" i="2"/>
  <c r="E63" i="20" s="1"/>
  <c r="S9" i="2"/>
  <c r="E60" i="20" s="1"/>
  <c r="S10" i="2"/>
  <c r="E61" i="20" s="1"/>
  <c r="S11" i="2"/>
  <c r="E62" i="20" s="1"/>
  <c r="S8" i="2"/>
  <c r="E59" i="20" s="1"/>
  <c r="S5" i="2"/>
  <c r="E56" i="20" s="1"/>
  <c r="S6" i="2"/>
  <c r="E57" i="20" s="1"/>
  <c r="S7" i="2"/>
  <c r="E58" i="20" s="1"/>
  <c r="S4" i="2"/>
  <c r="O26" i="2"/>
  <c r="O29" i="2"/>
  <c r="O27" i="2"/>
  <c r="O28" i="2"/>
  <c r="O30" i="2"/>
  <c r="O31" i="2"/>
  <c r="O25" i="2"/>
  <c r="O19" i="2"/>
  <c r="O22" i="2"/>
  <c r="O20" i="2"/>
  <c r="O21" i="2"/>
  <c r="O23" i="2"/>
  <c r="O24" i="2"/>
  <c r="O18" i="2"/>
  <c r="O12" i="2"/>
  <c r="O15" i="2"/>
  <c r="O13" i="2"/>
  <c r="O14" i="2"/>
  <c r="O16" i="2"/>
  <c r="O17" i="2"/>
  <c r="O11" i="2"/>
  <c r="O5" i="2"/>
  <c r="O8" i="2"/>
  <c r="O6" i="2"/>
  <c r="O7" i="2"/>
  <c r="O9" i="2"/>
  <c r="O10" i="2"/>
  <c r="O4" i="2"/>
  <c r="D55" i="46" s="1"/>
  <c r="C3" i="46" s="1"/>
  <c r="I14" i="2"/>
  <c r="I15" i="2"/>
  <c r="I13" i="2"/>
  <c r="I11" i="2"/>
  <c r="I12" i="2"/>
  <c r="I10" i="2"/>
  <c r="I8" i="2"/>
  <c r="I9" i="2"/>
  <c r="I7" i="2"/>
  <c r="I6" i="2"/>
  <c r="I5" i="2"/>
  <c r="I4" i="2"/>
  <c r="D60" i="46" l="1"/>
  <c r="H3" i="46" s="1"/>
  <c r="D60" i="37"/>
  <c r="D65" i="46"/>
  <c r="M3" i="46" s="1"/>
  <c r="D65" i="37"/>
  <c r="D71" i="37"/>
  <c r="D71" i="46"/>
  <c r="S3" i="46" s="1"/>
  <c r="S42" i="46" s="1"/>
  <c r="D80" i="37"/>
  <c r="D80" i="46"/>
  <c r="D73" i="46"/>
  <c r="D73" i="37"/>
  <c r="D70" i="37"/>
  <c r="D70" i="46"/>
  <c r="R3" i="46" s="1"/>
  <c r="E3" i="46"/>
  <c r="D59" i="46"/>
  <c r="D59" i="37"/>
  <c r="D63" i="37"/>
  <c r="D63" i="46"/>
  <c r="X3" i="46"/>
  <c r="IV42" i="46" s="1"/>
  <c r="D76" i="46"/>
  <c r="D76" i="37"/>
  <c r="G3" i="46"/>
  <c r="D58" i="46"/>
  <c r="D58" i="37"/>
  <c r="D56" i="46"/>
  <c r="D56" i="37"/>
  <c r="D69" i="37"/>
  <c r="D69" i="46"/>
  <c r="D82" i="46"/>
  <c r="AD3" i="46" s="1"/>
  <c r="D82" i="37"/>
  <c r="D64" i="37"/>
  <c r="D64" i="46"/>
  <c r="F3" i="46"/>
  <c r="FX16" i="46" s="1"/>
  <c r="D57" i="46"/>
  <c r="D57" i="37"/>
  <c r="D62" i="37"/>
  <c r="D62" i="46"/>
  <c r="D75" i="46"/>
  <c r="W3" i="46" s="1"/>
  <c r="D75" i="37"/>
  <c r="AC3" i="46"/>
  <c r="EO16" i="46" s="1"/>
  <c r="D81" i="46"/>
  <c r="D81" i="37"/>
  <c r="P3" i="46"/>
  <c r="BV42" i="46" s="1"/>
  <c r="D68" i="46"/>
  <c r="D68" i="37"/>
  <c r="V3" i="46"/>
  <c r="D74" i="46"/>
  <c r="D74" i="37"/>
  <c r="AB3" i="37"/>
  <c r="D79" i="37"/>
  <c r="AA3" i="37" s="1"/>
  <c r="D79" i="46"/>
  <c r="AA3" i="46" s="1"/>
  <c r="IY29" i="46" s="1"/>
  <c r="D77" i="37"/>
  <c r="D77" i="46"/>
  <c r="D66" i="46"/>
  <c r="N3" i="46" s="1"/>
  <c r="D66" i="37"/>
  <c r="D61" i="37"/>
  <c r="D61" i="46"/>
  <c r="I3" i="46" s="1"/>
  <c r="O3" i="46"/>
  <c r="D67" i="46"/>
  <c r="D67" i="37"/>
  <c r="U3" i="46"/>
  <c r="GM16" i="46" s="1"/>
  <c r="D72" i="37"/>
  <c r="D72" i="46"/>
  <c r="T3" i="46" s="1"/>
  <c r="GL16" i="46" s="1"/>
  <c r="D78" i="37"/>
  <c r="Z3" i="37" s="1"/>
  <c r="D78" i="46"/>
  <c r="Z3" i="46" s="1"/>
  <c r="CJ28" i="43"/>
  <c r="ER28" i="37"/>
  <c r="ER41" i="37"/>
  <c r="CL41" i="46"/>
  <c r="GX2" i="46"/>
  <c r="ER2" i="37"/>
  <c r="CL15" i="46"/>
  <c r="X4" i="2"/>
  <c r="GX41" i="46"/>
  <c r="GX28" i="46"/>
  <c r="ER15" i="46"/>
  <c r="D3" i="46"/>
  <c r="FV16" i="46" s="1"/>
  <c r="GX29" i="46"/>
  <c r="GX3" i="46"/>
  <c r="CL3" i="46"/>
  <c r="DO16" i="46"/>
  <c r="C16" i="46"/>
  <c r="B6" i="46"/>
  <c r="Q3" i="46"/>
  <c r="AT3" i="46" s="1"/>
  <c r="Y3" i="46"/>
  <c r="BB3" i="46" s="1"/>
  <c r="AD3" i="37"/>
  <c r="FU2" i="46"/>
  <c r="B18" i="46"/>
  <c r="B31" i="46"/>
  <c r="B45" i="46"/>
  <c r="K3" i="46"/>
  <c r="DW16" i="46" s="1"/>
  <c r="AC3" i="37"/>
  <c r="FR3" i="37" s="1"/>
  <c r="B19" i="46"/>
  <c r="B44" i="46"/>
  <c r="L3" i="46"/>
  <c r="GD16" i="46" s="1"/>
  <c r="AB3" i="46"/>
  <c r="EN16" i="46" s="1"/>
  <c r="J3" i="46"/>
  <c r="IA2" i="46"/>
  <c r="IA41" i="46"/>
  <c r="FU41" i="46"/>
  <c r="FU15" i="46"/>
  <c r="BP28" i="39"/>
  <c r="C41" i="46"/>
  <c r="C28" i="46"/>
  <c r="C15" i="46"/>
  <c r="CL2" i="46"/>
  <c r="DO2" i="46"/>
  <c r="BP15" i="39"/>
  <c r="BP2" i="45"/>
  <c r="IA15" i="46"/>
  <c r="DO15" i="46"/>
  <c r="DO41" i="46"/>
  <c r="BI28" i="46"/>
  <c r="AF2" i="46"/>
  <c r="JD2" i="46"/>
  <c r="BI41" i="46"/>
  <c r="AF41" i="46"/>
  <c r="JD41" i="46"/>
  <c r="BI2" i="46"/>
  <c r="ER28" i="46"/>
  <c r="AF15" i="46"/>
  <c r="JD15" i="46"/>
  <c r="ER41" i="46"/>
  <c r="CJ28" i="20"/>
  <c r="CJ41" i="20"/>
  <c r="CJ2" i="20"/>
  <c r="KC3" i="37"/>
  <c r="HW3" i="37"/>
  <c r="FQ3" i="37"/>
  <c r="DK3" i="37"/>
  <c r="BE3" i="37"/>
  <c r="IZ42" i="37"/>
  <c r="GT42" i="37"/>
  <c r="EN42" i="37"/>
  <c r="CH42" i="37"/>
  <c r="AB42" i="37"/>
  <c r="CH3" i="37"/>
  <c r="IZ29" i="37"/>
  <c r="EN3" i="37"/>
  <c r="HW29" i="37"/>
  <c r="GT29" i="37"/>
  <c r="EN29" i="37"/>
  <c r="CH29" i="37"/>
  <c r="AB29" i="37"/>
  <c r="IZ16" i="37"/>
  <c r="GT16" i="37"/>
  <c r="EN16" i="37"/>
  <c r="CH16" i="37"/>
  <c r="AB16" i="37"/>
  <c r="GT3" i="37"/>
  <c r="KC29" i="37"/>
  <c r="IZ3" i="37"/>
  <c r="BE42" i="37"/>
  <c r="HW42" i="37"/>
  <c r="DK42" i="37"/>
  <c r="FQ42" i="37"/>
  <c r="FQ29" i="37"/>
  <c r="DK29" i="37"/>
  <c r="BE29" i="37"/>
  <c r="KC16" i="37"/>
  <c r="HW16" i="37"/>
  <c r="FQ16" i="37"/>
  <c r="DK16" i="37"/>
  <c r="BE16" i="37"/>
  <c r="KC42" i="37"/>
  <c r="HV16" i="37"/>
  <c r="GR3" i="37"/>
  <c r="EL3" i="37"/>
  <c r="EL42" i="37"/>
  <c r="EL29" i="37"/>
  <c r="Z29" i="37"/>
  <c r="FP16" i="37"/>
  <c r="KB3" i="37"/>
  <c r="HV3" i="37"/>
  <c r="GS42" i="37"/>
  <c r="CG42" i="37"/>
  <c r="AA42" i="37"/>
  <c r="KB42" i="37"/>
  <c r="FP42" i="37"/>
  <c r="DJ42" i="37"/>
  <c r="HV29" i="37"/>
  <c r="EM29" i="37"/>
  <c r="CG29" i="37"/>
  <c r="CG16" i="37"/>
  <c r="DJ29" i="37"/>
  <c r="KB16" i="37"/>
  <c r="EH16" i="46"/>
  <c r="AY3" i="46"/>
  <c r="HF3" i="46"/>
  <c r="C42" i="46"/>
  <c r="ER3" i="46"/>
  <c r="JD3" i="46"/>
  <c r="BI16" i="46"/>
  <c r="FU16" i="46"/>
  <c r="AF3" i="46"/>
  <c r="AI3" i="46"/>
  <c r="B4" i="46"/>
  <c r="B17" i="46"/>
  <c r="B43" i="46"/>
  <c r="B9" i="46"/>
  <c r="B22" i="46"/>
  <c r="EI42" i="46"/>
  <c r="CC42" i="46"/>
  <c r="DF29" i="46"/>
  <c r="IU16" i="46"/>
  <c r="DT42" i="46"/>
  <c r="H42" i="46"/>
  <c r="JI29" i="46"/>
  <c r="IF16" i="46"/>
  <c r="HC42" i="46"/>
  <c r="EW42" i="46"/>
  <c r="DT29" i="46"/>
  <c r="H29" i="46"/>
  <c r="JI16" i="46"/>
  <c r="HK29" i="46"/>
  <c r="JQ42" i="46"/>
  <c r="FE42" i="46"/>
  <c r="CY42" i="46"/>
  <c r="JQ16" i="46"/>
  <c r="X42" i="46"/>
  <c r="HS29" i="46"/>
  <c r="FM29" i="46"/>
  <c r="HS42" i="46"/>
  <c r="DG42" i="46"/>
  <c r="BA42" i="46"/>
  <c r="X29" i="46"/>
  <c r="HS16" i="46"/>
  <c r="BN3" i="46"/>
  <c r="EJ3" i="46"/>
  <c r="GH3" i="46"/>
  <c r="GP3" i="46"/>
  <c r="AS16" i="46"/>
  <c r="CQ16" i="46"/>
  <c r="CY16" i="46"/>
  <c r="GG29" i="46"/>
  <c r="IU29" i="46"/>
  <c r="IG42" i="46"/>
  <c r="DU42" i="46"/>
  <c r="BO42" i="46"/>
  <c r="CR29" i="46"/>
  <c r="IG16" i="46"/>
  <c r="JJ42" i="46"/>
  <c r="IG29" i="46"/>
  <c r="DU29" i="46"/>
  <c r="BO29" i="46"/>
  <c r="EC42" i="46"/>
  <c r="FF29" i="46"/>
  <c r="CZ29" i="46"/>
  <c r="EC29" i="46"/>
  <c r="HT29" i="46"/>
  <c r="DH42" i="46"/>
  <c r="HT16" i="46"/>
  <c r="AX3" i="46"/>
  <c r="BF3" i="46"/>
  <c r="BW3" i="46"/>
  <c r="CN3" i="46"/>
  <c r="DD3" i="46"/>
  <c r="ET3" i="46"/>
  <c r="FJ3" i="46"/>
  <c r="FR3" i="46"/>
  <c r="HP3" i="46"/>
  <c r="IG3" i="46"/>
  <c r="IW3" i="46"/>
  <c r="JV3" i="46"/>
  <c r="E16" i="46"/>
  <c r="U16" i="46"/>
  <c r="AC16" i="46"/>
  <c r="CA16" i="46"/>
  <c r="CI16" i="46"/>
  <c r="CZ16" i="46"/>
  <c r="DQ16" i="46"/>
  <c r="EG16" i="46"/>
  <c r="IA16" i="46"/>
  <c r="EA29" i="46"/>
  <c r="JD29" i="46"/>
  <c r="GG3" i="46"/>
  <c r="CX16" i="46"/>
  <c r="FD16" i="46"/>
  <c r="BX42" i="46"/>
  <c r="DA29" i="46"/>
  <c r="JS42" i="46"/>
  <c r="DE3" i="46"/>
  <c r="EU3" i="46"/>
  <c r="FK3" i="46"/>
  <c r="HA3" i="46"/>
  <c r="HQ3" i="46"/>
  <c r="JW3" i="46"/>
  <c r="N16" i="46"/>
  <c r="V16" i="46"/>
  <c r="CB16" i="46"/>
  <c r="DZ16" i="46"/>
  <c r="FD42" i="46"/>
  <c r="DS3" i="46"/>
  <c r="FY3" i="46"/>
  <c r="B50" i="46"/>
  <c r="B24" i="46"/>
  <c r="B37" i="46"/>
  <c r="JD42" i="46"/>
  <c r="GX42" i="46"/>
  <c r="ER42" i="46"/>
  <c r="CL42" i="46"/>
  <c r="AF42" i="46"/>
  <c r="IA29" i="46"/>
  <c r="FU29" i="46"/>
  <c r="DO29" i="46"/>
  <c r="BI29" i="46"/>
  <c r="C29" i="46"/>
  <c r="JD16" i="46"/>
  <c r="GX16" i="46"/>
  <c r="CT42" i="46"/>
  <c r="AZ3" i="46"/>
  <c r="BI3" i="46"/>
  <c r="CP3" i="46"/>
  <c r="CX3" i="46"/>
  <c r="DO3" i="46"/>
  <c r="FU3" i="46"/>
  <c r="HB3" i="46"/>
  <c r="HJ3" i="46"/>
  <c r="IA3" i="46"/>
  <c r="O16" i="46"/>
  <c r="AF16" i="46"/>
  <c r="CL16" i="46"/>
  <c r="EA16" i="46"/>
  <c r="EI16" i="46"/>
  <c r="ER16" i="46"/>
  <c r="O29" i="46"/>
  <c r="ER29" i="46"/>
  <c r="AJ42" i="46"/>
  <c r="IA42" i="46"/>
  <c r="EA42" i="46"/>
  <c r="O42" i="46"/>
  <c r="JP29" i="46"/>
  <c r="IM16" i="46"/>
  <c r="CP16" i="46"/>
  <c r="DF16" i="46"/>
  <c r="B33" i="46"/>
  <c r="B46" i="46"/>
  <c r="B20" i="46"/>
  <c r="AK3" i="46"/>
  <c r="DG3" i="46"/>
  <c r="FE3" i="46"/>
  <c r="FM3" i="46"/>
  <c r="JQ3" i="46"/>
  <c r="H16" i="46"/>
  <c r="DT16" i="46"/>
  <c r="EJ16" i="46"/>
  <c r="FZ16" i="46"/>
  <c r="GQ16" i="46"/>
  <c r="CL29" i="46"/>
  <c r="AR42" i="46"/>
  <c r="FU42" i="46"/>
  <c r="BU3" i="46"/>
  <c r="CN42" i="46"/>
  <c r="IC29" i="46"/>
  <c r="FW29" i="46"/>
  <c r="GZ16" i="46"/>
  <c r="FW42" i="46"/>
  <c r="DQ42" i="46"/>
  <c r="ET29" i="46"/>
  <c r="AH29" i="46"/>
  <c r="IC16" i="46"/>
  <c r="AP42" i="46"/>
  <c r="GE29" i="46"/>
  <c r="DY29" i="46"/>
  <c r="DY42" i="46"/>
  <c r="BS42" i="46"/>
  <c r="CV29" i="46"/>
  <c r="IK16" i="46"/>
  <c r="JV42" i="46"/>
  <c r="HP42" i="46"/>
  <c r="FJ42" i="46"/>
  <c r="DD42" i="46"/>
  <c r="AX42" i="46"/>
  <c r="IS29" i="46"/>
  <c r="GM29" i="46"/>
  <c r="EG29" i="46"/>
  <c r="CA29" i="46"/>
  <c r="U29" i="46"/>
  <c r="JV16" i="46"/>
  <c r="HP16" i="46"/>
  <c r="IS42" i="46"/>
  <c r="GM42" i="46"/>
  <c r="EG42" i="46"/>
  <c r="CA42" i="46"/>
  <c r="U42" i="46"/>
  <c r="JV29" i="46"/>
  <c r="HP29" i="46"/>
  <c r="FJ29" i="46"/>
  <c r="DD29" i="46"/>
  <c r="AX29" i="46"/>
  <c r="IS16" i="46"/>
  <c r="KD42" i="46"/>
  <c r="HX42" i="46"/>
  <c r="GU29" i="46"/>
  <c r="CI29" i="46"/>
  <c r="AC29" i="46"/>
  <c r="EO42" i="46"/>
  <c r="AC42" i="46"/>
  <c r="KD29" i="46"/>
  <c r="JA16" i="46"/>
  <c r="BK3" i="46"/>
  <c r="BS3" i="46"/>
  <c r="CA3" i="46"/>
  <c r="DQ3" i="46"/>
  <c r="EG3" i="46"/>
  <c r="EO3" i="46"/>
  <c r="GM3" i="46"/>
  <c r="HD3" i="46"/>
  <c r="HL3" i="46"/>
  <c r="HT3" i="46"/>
  <c r="IS3" i="46"/>
  <c r="JA3" i="46"/>
  <c r="I16" i="46"/>
  <c r="Q16" i="46"/>
  <c r="AX16" i="46"/>
  <c r="BO16" i="46"/>
  <c r="CV16" i="46"/>
  <c r="DD16" i="46"/>
  <c r="EK16" i="46"/>
  <c r="FJ16" i="46"/>
  <c r="FR16" i="46"/>
  <c r="GA16" i="46"/>
  <c r="AF29" i="46"/>
  <c r="DO42" i="46"/>
  <c r="IE42" i="46"/>
  <c r="DS42" i="46"/>
  <c r="BM42" i="46"/>
  <c r="CP29" i="46"/>
  <c r="IE16" i="46"/>
  <c r="EA3" i="46"/>
  <c r="EU42" i="46"/>
  <c r="AI42" i="46"/>
  <c r="ID29" i="46"/>
  <c r="JG16" i="46"/>
  <c r="ID42" i="46"/>
  <c r="FX42" i="46"/>
  <c r="HA29" i="46"/>
  <c r="CO29" i="46"/>
  <c r="AI29" i="46"/>
  <c r="CW42" i="46"/>
  <c r="IL29" i="46"/>
  <c r="GF29" i="46"/>
  <c r="GF42" i="46"/>
  <c r="DZ42" i="46"/>
  <c r="AQ29" i="46"/>
  <c r="IL16" i="46"/>
  <c r="JW42" i="46"/>
  <c r="HQ42" i="46"/>
  <c r="FK42" i="46"/>
  <c r="DE42" i="46"/>
  <c r="AY42" i="46"/>
  <c r="IT29" i="46"/>
  <c r="GN29" i="46"/>
  <c r="EH29" i="46"/>
  <c r="CB29" i="46"/>
  <c r="V29" i="46"/>
  <c r="JW16" i="46"/>
  <c r="HQ16" i="46"/>
  <c r="IT42" i="46"/>
  <c r="GN42" i="46"/>
  <c r="EH42" i="46"/>
  <c r="CB42" i="46"/>
  <c r="V42" i="46"/>
  <c r="JW29" i="46"/>
  <c r="HQ29" i="46"/>
  <c r="FK29" i="46"/>
  <c r="DE29" i="46"/>
  <c r="AY29" i="46"/>
  <c r="IT16" i="46"/>
  <c r="GN16" i="46"/>
  <c r="CB3" i="46"/>
  <c r="DA3" i="46"/>
  <c r="DR3" i="46"/>
  <c r="EH3" i="46"/>
  <c r="FX3" i="46"/>
  <c r="GN3" i="46"/>
  <c r="IL3" i="46"/>
  <c r="IT3" i="46"/>
  <c r="JS3" i="46"/>
  <c r="B7" i="46"/>
  <c r="AQ16" i="46"/>
  <c r="AY16" i="46"/>
  <c r="BP16" i="46"/>
  <c r="DE16" i="46"/>
  <c r="EU16" i="46"/>
  <c r="FK16" i="46"/>
  <c r="HB16" i="46"/>
  <c r="IE29" i="46"/>
  <c r="BI42" i="46"/>
  <c r="DW42" i="46"/>
  <c r="AD16" i="46" l="1"/>
  <c r="KE42" i="46"/>
  <c r="CJ29" i="46"/>
  <c r="AD42" i="46"/>
  <c r="HY42" i="46"/>
  <c r="AD29" i="46"/>
  <c r="KE29" i="46"/>
  <c r="FS16" i="46"/>
  <c r="FS3" i="46"/>
  <c r="FS42" i="46"/>
  <c r="KE16" i="46"/>
  <c r="HY29" i="46"/>
  <c r="EP3" i="46"/>
  <c r="DM42" i="46"/>
  <c r="HY16" i="46"/>
  <c r="FS29" i="46"/>
  <c r="EP16" i="46"/>
  <c r="JB29" i="46"/>
  <c r="GV42" i="46"/>
  <c r="BG29" i="46"/>
  <c r="CJ16" i="46"/>
  <c r="EP29" i="46"/>
  <c r="CJ3" i="46"/>
  <c r="JB42" i="46"/>
  <c r="JB3" i="46"/>
  <c r="DM16" i="46"/>
  <c r="DM3" i="46"/>
  <c r="GV16" i="46"/>
  <c r="GV29" i="46"/>
  <c r="BG16" i="46"/>
  <c r="HY3" i="46"/>
  <c r="EP42" i="46"/>
  <c r="JB16" i="46"/>
  <c r="CJ42" i="46"/>
  <c r="KE3" i="46"/>
  <c r="DM29" i="46"/>
  <c r="BG3" i="46"/>
  <c r="BG42" i="46"/>
  <c r="GV3" i="46"/>
  <c r="CF3" i="37"/>
  <c r="KA3" i="37"/>
  <c r="CF42" i="37"/>
  <c r="GR16" i="37"/>
  <c r="HU16" i="37"/>
  <c r="KA42" i="37"/>
  <c r="HU3" i="37"/>
  <c r="Z42" i="37"/>
  <c r="EL16" i="37"/>
  <c r="FO16" i="37"/>
  <c r="HU42" i="37"/>
  <c r="FO3" i="37"/>
  <c r="IX29" i="37"/>
  <c r="CF16" i="37"/>
  <c r="DI16" i="37"/>
  <c r="FO42" i="37"/>
  <c r="DI3" i="37"/>
  <c r="GR29" i="37"/>
  <c r="Z16" i="37"/>
  <c r="BC16" i="37"/>
  <c r="IX3" i="37"/>
  <c r="BC42" i="37"/>
  <c r="IX42" i="37"/>
  <c r="CF29" i="37"/>
  <c r="DI29" i="37"/>
  <c r="GR42" i="37"/>
  <c r="HY3" i="37"/>
  <c r="KE3" i="37"/>
  <c r="HY29" i="37"/>
  <c r="CJ29" i="37"/>
  <c r="FC3" i="46"/>
  <c r="DZ29" i="46"/>
  <c r="BT42" i="46"/>
  <c r="DZ3" i="46"/>
  <c r="GF16" i="46"/>
  <c r="JO42" i="46"/>
  <c r="BT29" i="46"/>
  <c r="N42" i="46"/>
  <c r="AQ3" i="46"/>
  <c r="JO3" i="46"/>
  <c r="BT16" i="46"/>
  <c r="HI42" i="46"/>
  <c r="N29" i="46"/>
  <c r="JO29" i="46"/>
  <c r="BT3" i="46"/>
  <c r="CW16" i="46"/>
  <c r="FC42" i="46"/>
  <c r="JO16" i="46"/>
  <c r="HI29" i="46"/>
  <c r="HI3" i="46"/>
  <c r="AQ42" i="46"/>
  <c r="IL42" i="46"/>
  <c r="CW29" i="46"/>
  <c r="GF3" i="46"/>
  <c r="W42" i="46"/>
  <c r="GO3" i="46"/>
  <c r="JX16" i="46"/>
  <c r="AZ16" i="46"/>
  <c r="DF3" i="46"/>
  <c r="HR3" i="46"/>
  <c r="FL42" i="46"/>
  <c r="JX29" i="46"/>
  <c r="IU3" i="46"/>
  <c r="FL16" i="46"/>
  <c r="HR29" i="46"/>
  <c r="EI3" i="46"/>
  <c r="EI29" i="46"/>
  <c r="W29" i="46"/>
  <c r="AZ42" i="46"/>
  <c r="FL29" i="46"/>
  <c r="JX42" i="46"/>
  <c r="CC16" i="46"/>
  <c r="GO42" i="46"/>
  <c r="AZ29" i="46"/>
  <c r="HR42" i="46"/>
  <c r="CC29" i="46"/>
  <c r="DF42" i="46"/>
  <c r="FC16" i="46"/>
  <c r="FC29" i="46"/>
  <c r="P16" i="46"/>
  <c r="FL3" i="46"/>
  <c r="CW3" i="46"/>
  <c r="GO29" i="46"/>
  <c r="JQ29" i="46"/>
  <c r="IU42" i="46"/>
  <c r="KA16" i="37"/>
  <c r="BC3" i="37"/>
  <c r="JH16" i="46"/>
  <c r="HB42" i="46"/>
  <c r="G29" i="46"/>
  <c r="EV16" i="46"/>
  <c r="JH42" i="46"/>
  <c r="G42" i="46"/>
  <c r="IE3" i="46"/>
  <c r="EV42" i="46"/>
  <c r="FY29" i="46"/>
  <c r="BM16" i="46"/>
  <c r="FY16" i="46"/>
  <c r="JH29" i="46"/>
  <c r="AJ16" i="46"/>
  <c r="AJ3" i="46"/>
  <c r="EV3" i="46"/>
  <c r="JH3" i="46"/>
  <c r="HB29" i="46"/>
  <c r="CP42" i="46"/>
  <c r="EV29" i="46"/>
  <c r="DS29" i="46"/>
  <c r="BM29" i="46"/>
  <c r="G16" i="46"/>
  <c r="DS16" i="46"/>
  <c r="BM3" i="46"/>
  <c r="FY42" i="46"/>
  <c r="AJ29" i="46"/>
  <c r="FW16" i="46"/>
  <c r="JF3" i="46"/>
  <c r="DQ29" i="46"/>
  <c r="BK42" i="46"/>
  <c r="AH16" i="46"/>
  <c r="AH3" i="46"/>
  <c r="BK16" i="46"/>
  <c r="JF42" i="46"/>
  <c r="BK29" i="46"/>
  <c r="E42" i="46"/>
  <c r="IC3" i="46"/>
  <c r="GZ3" i="46"/>
  <c r="GZ42" i="46"/>
  <c r="E29" i="46"/>
  <c r="JF29" i="46"/>
  <c r="FW3" i="46"/>
  <c r="ET42" i="46"/>
  <c r="JF16" i="46"/>
  <c r="GZ29" i="46"/>
  <c r="ET16" i="46"/>
  <c r="AH42" i="46"/>
  <c r="IC42" i="46"/>
  <c r="CN29" i="46"/>
  <c r="CN16" i="46"/>
  <c r="W16" i="46"/>
  <c r="GO16" i="46"/>
  <c r="HR16" i="46"/>
  <c r="HK16" i="46"/>
  <c r="BC29" i="37"/>
  <c r="HU29" i="37"/>
  <c r="R42" i="46"/>
  <c r="BX29" i="46"/>
  <c r="AU3" i="46"/>
  <c r="BX16" i="46"/>
  <c r="HM3" i="46"/>
  <c r="R16" i="46"/>
  <c r="GJ3" i="46"/>
  <c r="FG3" i="46"/>
  <c r="GJ16" i="46"/>
  <c r="FG29" i="46"/>
  <c r="ED16" i="46"/>
  <c r="GE16" i="46"/>
  <c r="CV3" i="46"/>
  <c r="DY16" i="46"/>
  <c r="JN42" i="46"/>
  <c r="BS29" i="46"/>
  <c r="M42" i="46"/>
  <c r="JN3" i="46"/>
  <c r="HH42" i="46"/>
  <c r="M29" i="46"/>
  <c r="JN29" i="46"/>
  <c r="AP16" i="46"/>
  <c r="AP3" i="46"/>
  <c r="BS16" i="46"/>
  <c r="FB42" i="46"/>
  <c r="JN16" i="46"/>
  <c r="HH29" i="46"/>
  <c r="IK3" i="46"/>
  <c r="HH3" i="46"/>
  <c r="CV42" i="46"/>
  <c r="HH16" i="46"/>
  <c r="FB29" i="46"/>
  <c r="GE3" i="46"/>
  <c r="FB3" i="46"/>
  <c r="M16" i="46"/>
  <c r="IK29" i="46"/>
  <c r="GE42" i="46"/>
  <c r="AP29" i="46"/>
  <c r="DY3" i="46"/>
  <c r="FO29" i="37"/>
  <c r="KA29" i="37"/>
  <c r="FE29" i="46"/>
  <c r="AS42" i="46"/>
  <c r="BV3" i="46"/>
  <c r="AS3" i="46"/>
  <c r="GH16" i="46"/>
  <c r="IN42" i="46"/>
  <c r="CY29" i="46"/>
  <c r="IN29" i="46"/>
  <c r="IN3" i="46"/>
  <c r="HK3" i="46"/>
  <c r="GH42" i="46"/>
  <c r="AS29" i="46"/>
  <c r="GH29" i="46"/>
  <c r="FE16" i="46"/>
  <c r="BV16" i="46"/>
  <c r="EB42" i="46"/>
  <c r="IN16" i="46"/>
  <c r="EB29" i="46"/>
  <c r="EB3" i="46"/>
  <c r="CY3" i="46"/>
  <c r="P42" i="46"/>
  <c r="HK42" i="46"/>
  <c r="P29" i="46"/>
  <c r="EB16" i="46"/>
  <c r="HI16" i="46"/>
  <c r="FB16" i="46"/>
  <c r="IK42" i="46"/>
  <c r="JX3" i="46"/>
  <c r="BV29" i="46"/>
  <c r="CC3" i="46"/>
  <c r="IX16" i="37"/>
  <c r="DI42" i="37"/>
  <c r="J42" i="46"/>
  <c r="IH3" i="46"/>
  <c r="HE3" i="46"/>
  <c r="BP42" i="46"/>
  <c r="JK42" i="46"/>
  <c r="GB16" i="46"/>
  <c r="BP29" i="46"/>
  <c r="CS3" i="46"/>
  <c r="CX42" i="46"/>
  <c r="HJ29" i="46"/>
  <c r="JP42" i="46"/>
  <c r="BU29" i="46"/>
  <c r="FD29" i="46"/>
  <c r="HJ42" i="46"/>
  <c r="BU16" i="46"/>
  <c r="GG16" i="46"/>
  <c r="IM42" i="46"/>
  <c r="CX29" i="46"/>
  <c r="HJ16" i="46"/>
  <c r="AR16" i="46"/>
  <c r="AR3" i="46"/>
  <c r="FD3" i="46"/>
  <c r="JP3" i="46"/>
  <c r="GG42" i="46"/>
  <c r="AR29" i="46"/>
  <c r="IM29" i="46"/>
  <c r="IM3" i="46"/>
  <c r="BU42" i="46"/>
  <c r="JP16" i="46"/>
  <c r="BD16" i="37"/>
  <c r="FP3" i="37"/>
  <c r="IY3" i="37"/>
  <c r="BD42" i="37"/>
  <c r="AA29" i="37"/>
  <c r="FP29" i="37"/>
  <c r="DJ3" i="37"/>
  <c r="GS3" i="37"/>
  <c r="KB29" i="37"/>
  <c r="IY16" i="37"/>
  <c r="BD3" i="37"/>
  <c r="EM3" i="37"/>
  <c r="BD29" i="37"/>
  <c r="GS16" i="37"/>
  <c r="IY42" i="37"/>
  <c r="CG3" i="37"/>
  <c r="IY29" i="37"/>
  <c r="EM16" i="37"/>
  <c r="DJ16" i="37"/>
  <c r="EM42" i="37"/>
  <c r="HV42" i="37"/>
  <c r="GS29" i="37"/>
  <c r="AA16" i="37"/>
  <c r="Z42" i="46"/>
  <c r="CF42" i="46"/>
  <c r="GR16" i="46"/>
  <c r="HU3" i="46"/>
  <c r="Z16" i="46"/>
  <c r="AL3" i="46"/>
  <c r="I42" i="46"/>
  <c r="HD42" i="46"/>
  <c r="I29" i="46"/>
  <c r="GA3" i="46"/>
  <c r="AL16" i="46"/>
  <c r="EX3" i="46"/>
  <c r="JJ29" i="46"/>
  <c r="EX42" i="46"/>
  <c r="JJ16" i="46"/>
  <c r="DU16" i="46"/>
  <c r="HD29" i="46"/>
  <c r="CR42" i="46"/>
  <c r="HD16" i="46"/>
  <c r="EX16" i="46"/>
  <c r="CR3" i="46"/>
  <c r="EX29" i="46"/>
  <c r="AL42" i="46"/>
  <c r="DU3" i="46"/>
  <c r="GA42" i="46"/>
  <c r="AL29" i="46"/>
  <c r="GA29" i="46"/>
  <c r="BO3" i="46"/>
  <c r="CR16" i="46"/>
  <c r="JJ3" i="46"/>
  <c r="HC29" i="46"/>
  <c r="CQ42" i="46"/>
  <c r="HC16" i="46"/>
  <c r="IF3" i="46"/>
  <c r="HC3" i="46"/>
  <c r="EW29" i="46"/>
  <c r="AK42" i="46"/>
  <c r="EW16" i="46"/>
  <c r="BN16" i="46"/>
  <c r="IF42" i="46"/>
  <c r="CQ29" i="46"/>
  <c r="IF29" i="46"/>
  <c r="DT3" i="46"/>
  <c r="CQ3" i="46"/>
  <c r="FZ42" i="46"/>
  <c r="AK29" i="46"/>
  <c r="FZ29" i="46"/>
  <c r="AK16" i="46"/>
  <c r="JI3" i="46"/>
  <c r="BN42" i="46"/>
  <c r="JI42" i="46"/>
  <c r="BN29" i="46"/>
  <c r="FZ3" i="46"/>
  <c r="EW3" i="46"/>
  <c r="EU29" i="46"/>
  <c r="HA16" i="46"/>
  <c r="CO42" i="46"/>
  <c r="GU3" i="46"/>
  <c r="GU16" i="46"/>
  <c r="CI42" i="46"/>
  <c r="EO29" i="46"/>
  <c r="JY3" i="46"/>
  <c r="DR16" i="46"/>
  <c r="F16" i="46"/>
  <c r="HX3" i="46"/>
  <c r="BW29" i="46"/>
  <c r="BW42" i="46"/>
  <c r="BA16" i="46"/>
  <c r="JY16" i="46"/>
  <c r="FM42" i="46"/>
  <c r="JY29" i="46"/>
  <c r="AI16" i="46"/>
  <c r="JG29" i="46"/>
  <c r="F29" i="46"/>
  <c r="HA42" i="46"/>
  <c r="BF16" i="46"/>
  <c r="CZ3" i="46"/>
  <c r="BF29" i="46"/>
  <c r="GU42" i="46"/>
  <c r="JA29" i="46"/>
  <c r="CD16" i="46"/>
  <c r="GP16" i="46"/>
  <c r="CO3" i="46"/>
  <c r="FF16" i="46"/>
  <c r="KD3" i="46"/>
  <c r="IO29" i="46"/>
  <c r="IO42" i="46"/>
  <c r="FM16" i="46"/>
  <c r="CD29" i="46"/>
  <c r="JY42" i="46"/>
  <c r="CD42" i="46"/>
  <c r="ID3" i="46"/>
  <c r="F42" i="46"/>
  <c r="BL29" i="46"/>
  <c r="JG42" i="46"/>
  <c r="DL29" i="46"/>
  <c r="JA42" i="46"/>
  <c r="BF42" i="46"/>
  <c r="HS3" i="46"/>
  <c r="DL3" i="46"/>
  <c r="AT42" i="46"/>
  <c r="IV3" i="46"/>
  <c r="EJ29" i="46"/>
  <c r="IV16" i="46"/>
  <c r="EJ42" i="46"/>
  <c r="CO16" i="46"/>
  <c r="BL3" i="46"/>
  <c r="BL42" i="46"/>
  <c r="DR29" i="46"/>
  <c r="FF3" i="46"/>
  <c r="CI3" i="46"/>
  <c r="FR29" i="46"/>
  <c r="HX16" i="46"/>
  <c r="DL42" i="46"/>
  <c r="BA3" i="46"/>
  <c r="BL16" i="46"/>
  <c r="JG3" i="46"/>
  <c r="GI3" i="46"/>
  <c r="JR42" i="46"/>
  <c r="CD3" i="46"/>
  <c r="GP29" i="46"/>
  <c r="BA29" i="46"/>
  <c r="GP42" i="46"/>
  <c r="ID16" i="46"/>
  <c r="DR42" i="46"/>
  <c r="FX29" i="46"/>
  <c r="GI16" i="46"/>
  <c r="DL16" i="46"/>
  <c r="HX29" i="46"/>
  <c r="KD16" i="46"/>
  <c r="FR42" i="46"/>
  <c r="X16" i="46"/>
  <c r="IO16" i="46"/>
  <c r="DG16" i="46"/>
  <c r="IV29" i="46"/>
  <c r="DG29" i="46"/>
  <c r="ED3" i="46"/>
  <c r="ED29" i="46"/>
  <c r="ED42" i="46"/>
  <c r="DA16" i="46"/>
  <c r="IP29" i="46"/>
  <c r="IP42" i="46"/>
  <c r="AU42" i="46"/>
  <c r="IP16" i="46"/>
  <c r="CF16" i="46"/>
  <c r="IX16" i="46"/>
  <c r="EL42" i="46"/>
  <c r="FA29" i="46"/>
  <c r="GD42" i="46"/>
  <c r="EL29" i="46"/>
  <c r="FO3" i="46"/>
  <c r="CM29" i="46"/>
  <c r="GR29" i="46"/>
  <c r="JE29" i="46"/>
  <c r="DK3" i="46"/>
  <c r="IB42" i="46"/>
  <c r="D29" i="46"/>
  <c r="CH42" i="46"/>
  <c r="AG42" i="46"/>
  <c r="IZ29" i="46"/>
  <c r="GY42" i="46"/>
  <c r="EO42" i="37"/>
  <c r="FV3" i="46"/>
  <c r="GT42" i="46"/>
  <c r="CH16" i="46"/>
  <c r="CM16" i="46"/>
  <c r="ES29" i="46"/>
  <c r="GY16" i="46"/>
  <c r="CM42" i="46"/>
  <c r="BJ3" i="46"/>
  <c r="EN29" i="46"/>
  <c r="GY29" i="46"/>
  <c r="JE16" i="46"/>
  <c r="ES42" i="46"/>
  <c r="GJ29" i="46"/>
  <c r="AU29" i="46"/>
  <c r="GJ42" i="46"/>
  <c r="IO3" i="46"/>
  <c r="GI29" i="46"/>
  <c r="AT29" i="46"/>
  <c r="GI42" i="46"/>
  <c r="JE42" i="46"/>
  <c r="BW16" i="46"/>
  <c r="JR3" i="46"/>
  <c r="ES16" i="46"/>
  <c r="BE16" i="46"/>
  <c r="IB3" i="46"/>
  <c r="EN3" i="46"/>
  <c r="BJ42" i="46"/>
  <c r="DP29" i="46"/>
  <c r="FG16" i="46"/>
  <c r="AU16" i="46"/>
  <c r="HM16" i="46"/>
  <c r="DA42" i="46"/>
  <c r="HM29" i="46"/>
  <c r="HL16" i="46"/>
  <c r="CZ42" i="46"/>
  <c r="HL29" i="46"/>
  <c r="D16" i="46"/>
  <c r="D42" i="46"/>
  <c r="ES3" i="46"/>
  <c r="AG16" i="46"/>
  <c r="DP3" i="46"/>
  <c r="GT16" i="46"/>
  <c r="IB16" i="46"/>
  <c r="DP42" i="46"/>
  <c r="FV29" i="46"/>
  <c r="IP3" i="46"/>
  <c r="BX3" i="46"/>
  <c r="JS16" i="46"/>
  <c r="FG42" i="46"/>
  <c r="JS29" i="46"/>
  <c r="EC3" i="46"/>
  <c r="JR16" i="46"/>
  <c r="FF42" i="46"/>
  <c r="JR29" i="46"/>
  <c r="CI29" i="37"/>
  <c r="BJ29" i="46"/>
  <c r="EC16" i="46"/>
  <c r="BE29" i="46"/>
  <c r="AG29" i="46"/>
  <c r="FV42" i="46"/>
  <c r="IB29" i="46"/>
  <c r="R29" i="46"/>
  <c r="HM42" i="46"/>
  <c r="AT16" i="46"/>
  <c r="Q29" i="46"/>
  <c r="HL42" i="46"/>
  <c r="Q42" i="46"/>
  <c r="DL42" i="37"/>
  <c r="HG16" i="46"/>
  <c r="GR42" i="46"/>
  <c r="BC29" i="46"/>
  <c r="BG29" i="37"/>
  <c r="EL16" i="46"/>
  <c r="KA3" i="46"/>
  <c r="IJ29" i="46"/>
  <c r="S29" i="46"/>
  <c r="FO16" i="46"/>
  <c r="BC42" i="46"/>
  <c r="DI29" i="46"/>
  <c r="IX42" i="46"/>
  <c r="FS29" i="37"/>
  <c r="IR16" i="46"/>
  <c r="CU42" i="46"/>
  <c r="EE29" i="46"/>
  <c r="EL3" i="46"/>
  <c r="HU16" i="46"/>
  <c r="DI42" i="46"/>
  <c r="FO29" i="46"/>
  <c r="KE42" i="37"/>
  <c r="CF3" i="46"/>
  <c r="BC3" i="46"/>
  <c r="HV29" i="46"/>
  <c r="JU16" i="46"/>
  <c r="HN42" i="46"/>
  <c r="BC16" i="46"/>
  <c r="KA16" i="46"/>
  <c r="FO42" i="46"/>
  <c r="HU29" i="46"/>
  <c r="FI3" i="46"/>
  <c r="EP3" i="37"/>
  <c r="DI3" i="46"/>
  <c r="GL29" i="46"/>
  <c r="HF16" i="46"/>
  <c r="GR3" i="46"/>
  <c r="Z29" i="46"/>
  <c r="HU42" i="46"/>
  <c r="KA29" i="46"/>
  <c r="BY42" i="46"/>
  <c r="AW3" i="46"/>
  <c r="CJ42" i="37"/>
  <c r="IX29" i="46"/>
  <c r="BD29" i="46"/>
  <c r="IY42" i="46"/>
  <c r="GK42" i="46"/>
  <c r="EZ29" i="46"/>
  <c r="AO29" i="46"/>
  <c r="IQ16" i="46"/>
  <c r="DJ16" i="46"/>
  <c r="II29" i="46"/>
  <c r="DI16" i="46"/>
  <c r="IX3" i="46"/>
  <c r="CF29" i="46"/>
  <c r="KA42" i="46"/>
  <c r="FH3" i="46"/>
  <c r="DB3" i="46"/>
  <c r="AD16" i="37"/>
  <c r="GV42" i="37"/>
  <c r="BZ29" i="46"/>
  <c r="CT16" i="46"/>
  <c r="DW3" i="46"/>
  <c r="AN42" i="46"/>
  <c r="JU3" i="46"/>
  <c r="K16" i="46"/>
  <c r="EP29" i="37"/>
  <c r="DM29" i="37"/>
  <c r="CJ3" i="37"/>
  <c r="EP42" i="37"/>
  <c r="CT29" i="46"/>
  <c r="II42" i="46"/>
  <c r="IY16" i="46"/>
  <c r="EF3" i="46"/>
  <c r="DC29" i="46"/>
  <c r="AW42" i="46"/>
  <c r="HF29" i="46"/>
  <c r="EZ16" i="46"/>
  <c r="KB16" i="46"/>
  <c r="JL16" i="46"/>
  <c r="EZ42" i="46"/>
  <c r="BZ16" i="46"/>
  <c r="CT3" i="46"/>
  <c r="CJ16" i="37"/>
  <c r="BG16" i="37"/>
  <c r="KE29" i="37"/>
  <c r="GV3" i="37"/>
  <c r="JB42" i="37"/>
  <c r="DC16" i="46"/>
  <c r="HO29" i="46"/>
  <c r="FI42" i="46"/>
  <c r="GC3" i="46"/>
  <c r="GS29" i="46"/>
  <c r="K29" i="46"/>
  <c r="HF42" i="46"/>
  <c r="EM42" i="46"/>
  <c r="EP16" i="37"/>
  <c r="DM16" i="37"/>
  <c r="BG42" i="37"/>
  <c r="JB3" i="37"/>
  <c r="BG3" i="37"/>
  <c r="FP29" i="46"/>
  <c r="GS16" i="46"/>
  <c r="GL3" i="46"/>
  <c r="T42" i="46"/>
  <c r="JU42" i="46"/>
  <c r="BD42" i="46"/>
  <c r="BQ29" i="46"/>
  <c r="JL42" i="46"/>
  <c r="BQ16" i="46"/>
  <c r="BQ42" i="46"/>
  <c r="GV16" i="37"/>
  <c r="FS16" i="37"/>
  <c r="DM42" i="37"/>
  <c r="GV29" i="37"/>
  <c r="DM3" i="37"/>
  <c r="AN29" i="46"/>
  <c r="EF42" i="46"/>
  <c r="BD16" i="46"/>
  <c r="BQ3" i="46"/>
  <c r="FP42" i="46"/>
  <c r="DW29" i="46"/>
  <c r="K42" i="46"/>
  <c r="DC3" i="46"/>
  <c r="JL3" i="46"/>
  <c r="AA16" i="46"/>
  <c r="JB16" i="37"/>
  <c r="HY16" i="37"/>
  <c r="FS42" i="37"/>
  <c r="JB29" i="37"/>
  <c r="FS3" i="37"/>
  <c r="GC42" i="46"/>
  <c r="KB29" i="46"/>
  <c r="FI16" i="46"/>
  <c r="IR42" i="46"/>
  <c r="AN16" i="46"/>
  <c r="II3" i="46"/>
  <c r="GC29" i="46"/>
  <c r="II16" i="46"/>
  <c r="T16" i="46"/>
  <c r="EZ3" i="46"/>
  <c r="AD29" i="37"/>
  <c r="KE16" i="37"/>
  <c r="HY42" i="37"/>
  <c r="AD42" i="37"/>
  <c r="JK3" i="46"/>
  <c r="AW29" i="46"/>
  <c r="GL42" i="46"/>
  <c r="IR29" i="46"/>
  <c r="IY3" i="46"/>
  <c r="HV16" i="46"/>
  <c r="DJ42" i="46"/>
  <c r="EY16" i="46"/>
  <c r="DV29" i="46"/>
  <c r="IH16" i="46"/>
  <c r="DV42" i="46"/>
  <c r="EM16" i="46"/>
  <c r="GB29" i="46"/>
  <c r="AM29" i="46"/>
  <c r="FI29" i="46"/>
  <c r="HO16" i="46"/>
  <c r="DC42" i="46"/>
  <c r="CG3" i="46"/>
  <c r="AA29" i="46"/>
  <c r="HV42" i="46"/>
  <c r="IH29" i="46"/>
  <c r="CS29" i="46"/>
  <c r="IH42" i="46"/>
  <c r="CE3" i="46"/>
  <c r="JZ16" i="46"/>
  <c r="HV3" i="46"/>
  <c r="CG16" i="46"/>
  <c r="GB42" i="46"/>
  <c r="FP16" i="46"/>
  <c r="CG29" i="46"/>
  <c r="KB42" i="46"/>
  <c r="AM42" i="46"/>
  <c r="EY29" i="46"/>
  <c r="CG42" i="46"/>
  <c r="HO3" i="46"/>
  <c r="BD3" i="46"/>
  <c r="DJ3" i="46"/>
  <c r="KB3" i="46"/>
  <c r="J16" i="46"/>
  <c r="AM3" i="46"/>
  <c r="AW16" i="46"/>
  <c r="IR3" i="46"/>
  <c r="BZ3" i="46"/>
  <c r="JU29" i="46"/>
  <c r="T29" i="46"/>
  <c r="HO42" i="46"/>
  <c r="EM3" i="46"/>
  <c r="EM29" i="46"/>
  <c r="AM16" i="46"/>
  <c r="BP3" i="46"/>
  <c r="HE16" i="46"/>
  <c r="CS42" i="46"/>
  <c r="HE29" i="46"/>
  <c r="BB16" i="46"/>
  <c r="FN42" i="46"/>
  <c r="EF16" i="46"/>
  <c r="FP3" i="46"/>
  <c r="CS16" i="46"/>
  <c r="DV3" i="46"/>
  <c r="JK16" i="46"/>
  <c r="EY42" i="46"/>
  <c r="JK29" i="46"/>
  <c r="GS42" i="46"/>
  <c r="DV16" i="46"/>
  <c r="EY3" i="46"/>
  <c r="BZ42" i="46"/>
  <c r="EF29" i="46"/>
  <c r="GS3" i="46"/>
  <c r="GB3" i="46"/>
  <c r="J29" i="46"/>
  <c r="HE42" i="46"/>
  <c r="JZ29" i="46"/>
  <c r="GC16" i="46"/>
  <c r="Y16" i="46"/>
  <c r="DH3" i="46"/>
  <c r="DH16" i="46"/>
  <c r="EK3" i="46"/>
  <c r="Y29" i="46"/>
  <c r="HT42" i="46"/>
  <c r="Y42" i="46"/>
  <c r="JE3" i="46"/>
  <c r="CM3" i="46"/>
  <c r="HX42" i="37"/>
  <c r="CE16" i="46"/>
  <c r="FN3" i="46"/>
  <c r="GQ3" i="46"/>
  <c r="CE29" i="46"/>
  <c r="JZ42" i="46"/>
  <c r="CE42" i="46"/>
  <c r="BJ16" i="46"/>
  <c r="AC42" i="37"/>
  <c r="FN16" i="46"/>
  <c r="EK29" i="46"/>
  <c r="IW16" i="46"/>
  <c r="EK42" i="46"/>
  <c r="JZ3" i="46"/>
  <c r="GQ29" i="46"/>
  <c r="BB29" i="46"/>
  <c r="GQ42" i="46"/>
  <c r="DP16" i="46"/>
  <c r="KD16" i="37"/>
  <c r="HX3" i="37"/>
  <c r="IW29" i="46"/>
  <c r="DH29" i="46"/>
  <c r="IW42" i="46"/>
  <c r="DL29" i="37"/>
  <c r="BB42" i="46"/>
  <c r="FN29" i="46"/>
  <c r="GY3" i="46"/>
  <c r="AG3" i="46"/>
  <c r="JA16" i="37"/>
  <c r="FH29" i="46"/>
  <c r="CH3" i="46"/>
  <c r="IZ16" i="46"/>
  <c r="EN42" i="46"/>
  <c r="GT29" i="46"/>
  <c r="CU29" i="46"/>
  <c r="IJ42" i="46"/>
  <c r="AO42" i="46"/>
  <c r="BY29" i="46"/>
  <c r="JT42" i="46"/>
  <c r="AB16" i="46"/>
  <c r="BE3" i="46"/>
  <c r="EE42" i="46"/>
  <c r="BF29" i="37"/>
  <c r="AC29" i="37"/>
  <c r="FR42" i="37"/>
  <c r="CI42" i="37"/>
  <c r="KD3" i="37"/>
  <c r="AA42" i="46"/>
  <c r="DJ29" i="46"/>
  <c r="DK16" i="46"/>
  <c r="GT3" i="46"/>
  <c r="BR3" i="46"/>
  <c r="DK29" i="46"/>
  <c r="IZ42" i="46"/>
  <c r="BE42" i="46"/>
  <c r="HG29" i="46"/>
  <c r="JM16" i="46"/>
  <c r="FA42" i="46"/>
  <c r="GK29" i="46"/>
  <c r="L16" i="46"/>
  <c r="FQ3" i="46"/>
  <c r="AO3" i="46"/>
  <c r="AV3" i="46"/>
  <c r="JA29" i="37"/>
  <c r="FR29" i="37"/>
  <c r="EO29" i="37"/>
  <c r="KD42" i="37"/>
  <c r="GU42" i="37"/>
  <c r="JL29" i="46"/>
  <c r="AN3" i="46"/>
  <c r="IQ42" i="46"/>
  <c r="HN29" i="46"/>
  <c r="FQ16" i="46"/>
  <c r="AO16" i="46"/>
  <c r="IZ3" i="46"/>
  <c r="DX3" i="46"/>
  <c r="FQ29" i="46"/>
  <c r="HW16" i="46"/>
  <c r="DK42" i="46"/>
  <c r="JM29" i="46"/>
  <c r="L29" i="46"/>
  <c r="HG42" i="46"/>
  <c r="BY3" i="46"/>
  <c r="IQ29" i="46"/>
  <c r="BR16" i="46"/>
  <c r="HW3" i="46"/>
  <c r="CU3" i="46"/>
  <c r="BF16" i="37"/>
  <c r="AC16" i="37"/>
  <c r="GU29" i="37"/>
  <c r="CI3" i="37"/>
  <c r="JA42" i="37"/>
  <c r="CU16" i="46"/>
  <c r="GD3" i="46"/>
  <c r="HW29" i="46"/>
  <c r="KC16" i="46"/>
  <c r="FQ42" i="46"/>
  <c r="L42" i="46"/>
  <c r="BR29" i="46"/>
  <c r="JM42" i="46"/>
  <c r="JT29" i="46"/>
  <c r="AV16" i="46"/>
  <c r="EE3" i="46"/>
  <c r="AV42" i="46"/>
  <c r="DX16" i="46"/>
  <c r="KC3" i="46"/>
  <c r="FA3" i="46"/>
  <c r="GK16" i="46"/>
  <c r="EE16" i="46"/>
  <c r="AV29" i="46"/>
  <c r="DL16" i="37"/>
  <c r="CI16" i="37"/>
  <c r="HX29" i="37"/>
  <c r="EO3" i="37"/>
  <c r="BF3" i="37"/>
  <c r="FA16" i="46"/>
  <c r="IJ3" i="46"/>
  <c r="KC29" i="46"/>
  <c r="AB29" i="46"/>
  <c r="HW42" i="46"/>
  <c r="BR42" i="46"/>
  <c r="DX29" i="46"/>
  <c r="DB16" i="46"/>
  <c r="GK3" i="46"/>
  <c r="HN16" i="46"/>
  <c r="DB42" i="46"/>
  <c r="HG3" i="46"/>
  <c r="BY16" i="46"/>
  <c r="S16" i="46"/>
  <c r="FR16" i="37"/>
  <c r="EO16" i="37"/>
  <c r="KD29" i="37"/>
  <c r="GU3" i="37"/>
  <c r="DL3" i="37"/>
  <c r="DB29" i="46"/>
  <c r="AB42" i="46"/>
  <c r="CH29" i="46"/>
  <c r="KC42" i="46"/>
  <c r="IJ16" i="46"/>
  <c r="DX42" i="46"/>
  <c r="GD29" i="46"/>
  <c r="FH16" i="46"/>
  <c r="IQ3" i="46"/>
  <c r="JT16" i="46"/>
  <c r="FH42" i="46"/>
  <c r="JM3" i="46"/>
  <c r="JT3" i="46"/>
  <c r="HN3" i="46"/>
  <c r="HX16" i="37"/>
  <c r="GU16" i="37"/>
  <c r="BF42" i="37"/>
  <c r="JA3" i="37"/>
  <c r="E4" i="2"/>
  <c r="D4" i="2"/>
  <c r="G4" i="2" l="1"/>
  <c r="F4" i="2"/>
  <c r="U6" i="2" l="1"/>
  <c r="Z25" i="2" s="1"/>
  <c r="Q4" i="2"/>
  <c r="Z10" i="2" s="1"/>
  <c r="U5" i="2"/>
  <c r="Z22" i="2" s="1"/>
  <c r="U4" i="2"/>
  <c r="Z19" i="2" s="1"/>
  <c r="K4" i="2"/>
  <c r="Z16" i="2" s="1"/>
  <c r="U7" i="2"/>
  <c r="Z28" i="2" s="1"/>
  <c r="J4" i="2"/>
  <c r="X16" i="2" s="1"/>
  <c r="T7" i="2"/>
  <c r="X28" i="2" s="1"/>
  <c r="T5" i="2"/>
  <c r="X22" i="2" s="1"/>
  <c r="T4" i="2"/>
  <c r="X19" i="2" s="1"/>
  <c r="P4" i="2"/>
  <c r="X10" i="2" s="1"/>
  <c r="T6" i="2"/>
  <c r="X25" i="2" s="1"/>
  <c r="E68" i="43" l="1"/>
  <c r="E69" i="43"/>
  <c r="E70" i="43"/>
  <c r="E67" i="43"/>
  <c r="E63" i="43"/>
  <c r="E64" i="43"/>
  <c r="E65" i="43"/>
  <c r="E66" i="43"/>
  <c r="E62" i="43"/>
  <c r="E61" i="43"/>
  <c r="E60" i="43"/>
  <c r="E59" i="43"/>
  <c r="E55" i="43"/>
  <c r="E56" i="43"/>
  <c r="E57" i="43"/>
  <c r="E58" i="43"/>
  <c r="B52" i="45"/>
  <c r="B12" i="45"/>
  <c r="B50" i="45"/>
  <c r="B49" i="45"/>
  <c r="B48" i="45"/>
  <c r="B8" i="45"/>
  <c r="B7" i="45"/>
  <c r="B32" i="45"/>
  <c r="B44" i="45"/>
  <c r="B4" i="45"/>
  <c r="DP41" i="45"/>
  <c r="DC41" i="45"/>
  <c r="CP41" i="45"/>
  <c r="CC41" i="45"/>
  <c r="BC41" i="45"/>
  <c r="AP41" i="45"/>
  <c r="AC41" i="45"/>
  <c r="P41" i="45"/>
  <c r="C41" i="45"/>
  <c r="B36" i="45"/>
  <c r="DP28" i="45"/>
  <c r="DC28" i="45"/>
  <c r="CP28" i="45"/>
  <c r="CC28" i="45"/>
  <c r="BC28" i="45"/>
  <c r="AP28" i="45"/>
  <c r="AC28" i="45"/>
  <c r="P28" i="45"/>
  <c r="C28" i="45"/>
  <c r="DP15" i="45"/>
  <c r="DC15" i="45"/>
  <c r="CP15" i="45"/>
  <c r="CC15" i="45"/>
  <c r="BC15" i="45"/>
  <c r="AP15" i="45"/>
  <c r="AC15" i="45"/>
  <c r="P15" i="45"/>
  <c r="C15" i="45"/>
  <c r="DP2" i="45"/>
  <c r="DC2" i="45"/>
  <c r="CP2" i="45"/>
  <c r="CC2" i="45"/>
  <c r="BC2" i="45"/>
  <c r="AP2" i="45"/>
  <c r="AC2" i="45"/>
  <c r="P2" i="45"/>
  <c r="C2" i="45"/>
  <c r="B56" i="39"/>
  <c r="B18" i="39" s="1"/>
  <c r="B57" i="39"/>
  <c r="B45" i="39" s="1"/>
  <c r="B58" i="39"/>
  <c r="B46" i="39" s="1"/>
  <c r="B59" i="39"/>
  <c r="B47" i="39" s="1"/>
  <c r="B60" i="39"/>
  <c r="B48" i="39" s="1"/>
  <c r="B61" i="39"/>
  <c r="B36" i="39" s="1"/>
  <c r="B62" i="39"/>
  <c r="B37" i="39" s="1"/>
  <c r="B63" i="39"/>
  <c r="B25" i="39" s="1"/>
  <c r="B64" i="39"/>
  <c r="B26" i="39" s="1"/>
  <c r="B55" i="39"/>
  <c r="B17" i="39" s="1"/>
  <c r="B55" i="37"/>
  <c r="B56" i="43"/>
  <c r="B18" i="43" s="1"/>
  <c r="B57" i="43"/>
  <c r="B19" i="43" s="1"/>
  <c r="B58" i="43"/>
  <c r="B46" i="43" s="1"/>
  <c r="B50" i="43"/>
  <c r="B26" i="43"/>
  <c r="B55" i="43"/>
  <c r="B43" i="43" s="1"/>
  <c r="B36" i="43"/>
  <c r="B35" i="43"/>
  <c r="B51" i="43"/>
  <c r="B49" i="43"/>
  <c r="B47" i="43"/>
  <c r="EZ41" i="43"/>
  <c r="EI41" i="43"/>
  <c r="DR41" i="43"/>
  <c r="DA41" i="43"/>
  <c r="BS41" i="43"/>
  <c r="BB41" i="43"/>
  <c r="AK41" i="43"/>
  <c r="T41" i="43"/>
  <c r="C41" i="43"/>
  <c r="B38" i="43"/>
  <c r="B34" i="43"/>
  <c r="EZ28" i="43"/>
  <c r="EI28" i="43"/>
  <c r="DR28" i="43"/>
  <c r="DA28" i="43"/>
  <c r="BS28" i="43"/>
  <c r="BB28" i="43"/>
  <c r="AK28" i="43"/>
  <c r="T28" i="43"/>
  <c r="C28" i="43"/>
  <c r="B25" i="43"/>
  <c r="B21" i="43"/>
  <c r="EZ15" i="43"/>
  <c r="EI15" i="43"/>
  <c r="DR15" i="43"/>
  <c r="DA15" i="43"/>
  <c r="BS15" i="43"/>
  <c r="BB15" i="43"/>
  <c r="AK15" i="43"/>
  <c r="T15" i="43"/>
  <c r="C15" i="43"/>
  <c r="B12" i="43"/>
  <c r="B10" i="43"/>
  <c r="B9" i="43"/>
  <c r="B8" i="43"/>
  <c r="EZ2" i="43"/>
  <c r="EI2" i="43"/>
  <c r="DR2" i="43"/>
  <c r="DA2" i="43"/>
  <c r="BS2" i="43"/>
  <c r="BB2" i="43"/>
  <c r="AK2" i="43"/>
  <c r="T2" i="43"/>
  <c r="C2" i="43"/>
  <c r="X13" i="2"/>
  <c r="D57" i="39"/>
  <c r="D56" i="39"/>
  <c r="D55" i="39"/>
  <c r="D66" i="39"/>
  <c r="D65" i="39"/>
  <c r="D64" i="39"/>
  <c r="D63" i="39"/>
  <c r="D62" i="45"/>
  <c r="D61" i="45"/>
  <c r="D60" i="45"/>
  <c r="D59" i="39"/>
  <c r="D58" i="45"/>
  <c r="BS42" i="45" l="1"/>
  <c r="BS3" i="45"/>
  <c r="BS16" i="45"/>
  <c r="BS29" i="45"/>
  <c r="BU16" i="45"/>
  <c r="BU29" i="45"/>
  <c r="BU3" i="45"/>
  <c r="BU42" i="45"/>
  <c r="BV29" i="45"/>
  <c r="BV16" i="45"/>
  <c r="BV3" i="45"/>
  <c r="BV42" i="45"/>
  <c r="DJ42" i="45"/>
  <c r="BW29" i="45"/>
  <c r="BW16" i="45"/>
  <c r="BW3" i="45"/>
  <c r="BW42" i="45"/>
  <c r="CA42" i="39"/>
  <c r="CA16" i="39"/>
  <c r="CA29" i="39"/>
  <c r="CA3" i="39"/>
  <c r="DD42" i="39"/>
  <c r="BQ3" i="39"/>
  <c r="BQ42" i="39"/>
  <c r="BQ16" i="39"/>
  <c r="BQ29" i="39"/>
  <c r="DT42" i="39"/>
  <c r="BT16" i="39"/>
  <c r="BT29" i="39"/>
  <c r="BT42" i="39"/>
  <c r="BT3" i="39"/>
  <c r="DR42" i="39"/>
  <c r="BR3" i="39"/>
  <c r="BR42" i="39"/>
  <c r="BR16" i="39"/>
  <c r="BR29" i="39"/>
  <c r="BX29" i="39"/>
  <c r="BX3" i="39"/>
  <c r="BX42" i="39"/>
  <c r="BX16" i="39"/>
  <c r="DC42" i="39"/>
  <c r="BP29" i="39"/>
  <c r="BP3" i="39"/>
  <c r="BP42" i="39"/>
  <c r="BP16" i="39"/>
  <c r="DL42" i="39"/>
  <c r="BY3" i="39"/>
  <c r="BY42" i="39"/>
  <c r="BY16" i="39"/>
  <c r="BY29" i="39"/>
  <c r="DZ42" i="39"/>
  <c r="BZ3" i="39"/>
  <c r="BZ42" i="39"/>
  <c r="BZ16" i="39"/>
  <c r="BZ29" i="39"/>
  <c r="EZ42" i="43"/>
  <c r="CJ29" i="43"/>
  <c r="CJ16" i="43"/>
  <c r="CJ3" i="43"/>
  <c r="CJ42" i="43"/>
  <c r="FH42" i="43"/>
  <c r="CR29" i="43"/>
  <c r="CR16" i="43"/>
  <c r="CR3" i="43"/>
  <c r="CR42" i="43"/>
  <c r="DE42" i="43"/>
  <c r="CN42" i="43"/>
  <c r="CN29" i="43"/>
  <c r="CN16" i="43"/>
  <c r="CN3" i="43"/>
  <c r="CV42" i="43"/>
  <c r="CV29" i="43"/>
  <c r="CV16" i="43"/>
  <c r="CV3" i="43"/>
  <c r="FA16" i="43"/>
  <c r="CK16" i="43"/>
  <c r="CK3" i="43"/>
  <c r="CK42" i="43"/>
  <c r="CK29" i="43"/>
  <c r="FE29" i="43"/>
  <c r="CO42" i="43"/>
  <c r="CO29" i="43"/>
  <c r="CO16" i="43"/>
  <c r="CO3" i="43"/>
  <c r="FF29" i="43"/>
  <c r="CP42" i="43"/>
  <c r="CP29" i="43"/>
  <c r="CP16" i="43"/>
  <c r="CP3" i="43"/>
  <c r="CX42" i="43"/>
  <c r="CX29" i="43"/>
  <c r="CX16" i="43"/>
  <c r="CX3" i="43"/>
  <c r="FI16" i="43"/>
  <c r="CS16" i="43"/>
  <c r="CS3" i="43"/>
  <c r="CS29" i="43"/>
  <c r="CS42" i="43"/>
  <c r="CY42" i="43"/>
  <c r="CY29" i="43"/>
  <c r="CY16" i="43"/>
  <c r="CY3" i="43"/>
  <c r="EP29" i="43"/>
  <c r="CQ42" i="43"/>
  <c r="CQ29" i="43"/>
  <c r="CQ16" i="43"/>
  <c r="CQ3" i="43"/>
  <c r="CW42" i="43"/>
  <c r="CW29" i="43"/>
  <c r="CW16" i="43"/>
  <c r="CW3" i="43"/>
  <c r="CM3" i="43"/>
  <c r="CM42" i="43"/>
  <c r="CM29" i="43"/>
  <c r="CM16" i="43"/>
  <c r="FK42" i="43"/>
  <c r="CU42" i="43"/>
  <c r="CU29" i="43"/>
  <c r="CU16" i="43"/>
  <c r="CU3" i="43"/>
  <c r="CL3" i="43"/>
  <c r="CL16" i="43"/>
  <c r="CL42" i="43"/>
  <c r="CL29" i="43"/>
  <c r="FJ42" i="43"/>
  <c r="CT3" i="43"/>
  <c r="CT16" i="43"/>
  <c r="CT42" i="43"/>
  <c r="CT29" i="43"/>
  <c r="EE3" i="20"/>
  <c r="E55" i="20"/>
  <c r="CA29" i="43"/>
  <c r="D61" i="39"/>
  <c r="CV42" i="39" s="1"/>
  <c r="B6" i="45"/>
  <c r="FH16" i="43"/>
  <c r="I42" i="43"/>
  <c r="B23" i="45"/>
  <c r="AU16" i="43"/>
  <c r="U42" i="45"/>
  <c r="AH3" i="45"/>
  <c r="BH29" i="45"/>
  <c r="CU16" i="45"/>
  <c r="DH29" i="45"/>
  <c r="AH16" i="45"/>
  <c r="BI42" i="45"/>
  <c r="AV3" i="45"/>
  <c r="BP42" i="43"/>
  <c r="BP3" i="43"/>
  <c r="DS42" i="45"/>
  <c r="DS29" i="45"/>
  <c r="CS29" i="45"/>
  <c r="D62" i="39"/>
  <c r="DJ16" i="39" s="1"/>
  <c r="BJ3" i="43"/>
  <c r="DI16" i="43"/>
  <c r="BJ29" i="43"/>
  <c r="BQ3" i="43"/>
  <c r="D55" i="45"/>
  <c r="D59" i="45"/>
  <c r="D63" i="45"/>
  <c r="AK29" i="45" s="1"/>
  <c r="D60" i="39"/>
  <c r="B17" i="43"/>
  <c r="DZ29" i="43"/>
  <c r="K42" i="43"/>
  <c r="D56" i="45"/>
  <c r="D64" i="45"/>
  <c r="EQ3" i="43"/>
  <c r="K16" i="43"/>
  <c r="BJ42" i="43"/>
  <c r="D65" i="45"/>
  <c r="D58" i="39"/>
  <c r="EW29" i="20"/>
  <c r="FH3" i="43"/>
  <c r="EQ29" i="43"/>
  <c r="D57" i="45"/>
  <c r="D66" i="45"/>
  <c r="B4" i="43"/>
  <c r="FH29" i="43"/>
  <c r="CA42" i="43"/>
  <c r="EU29" i="43"/>
  <c r="AS29" i="43"/>
  <c r="DN16" i="43"/>
  <c r="B37" i="45"/>
  <c r="AS3" i="43"/>
  <c r="CA16" i="43"/>
  <c r="CA3" i="43"/>
  <c r="AB16" i="43"/>
  <c r="DO16" i="43"/>
  <c r="DI29" i="43"/>
  <c r="AB42" i="43"/>
  <c r="DZ42" i="43"/>
  <c r="BH3" i="45"/>
  <c r="B9" i="45"/>
  <c r="DU16" i="45"/>
  <c r="CH29" i="45"/>
  <c r="H42" i="45"/>
  <c r="K3" i="43"/>
  <c r="DI3" i="43"/>
  <c r="AS16" i="43"/>
  <c r="DZ16" i="43"/>
  <c r="K29" i="43"/>
  <c r="DN29" i="43"/>
  <c r="B30" i="43"/>
  <c r="AS42" i="43"/>
  <c r="EQ42" i="43"/>
  <c r="H3" i="45"/>
  <c r="B10" i="45"/>
  <c r="BH16" i="45"/>
  <c r="AB3" i="43"/>
  <c r="DO29" i="43"/>
  <c r="AY42" i="43"/>
  <c r="FG42" i="43"/>
  <c r="B19" i="45"/>
  <c r="B31" i="45"/>
  <c r="CH42" i="45"/>
  <c r="B45" i="45"/>
  <c r="DZ3" i="43"/>
  <c r="BJ16" i="43"/>
  <c r="EQ16" i="43"/>
  <c r="AB29" i="43"/>
  <c r="DP29" i="43"/>
  <c r="AZ42" i="43"/>
  <c r="CU3" i="45"/>
  <c r="H16" i="45"/>
  <c r="B22" i="45"/>
  <c r="AH29" i="45"/>
  <c r="DI42" i="43"/>
  <c r="DI42" i="45"/>
  <c r="AI16" i="45"/>
  <c r="AQ42" i="20"/>
  <c r="AI3" i="45"/>
  <c r="AV16" i="45"/>
  <c r="DV29" i="45"/>
  <c r="J16" i="43"/>
  <c r="FG16" i="43"/>
  <c r="I3" i="43"/>
  <c r="J42" i="43"/>
  <c r="B10" i="39"/>
  <c r="V3" i="45"/>
  <c r="DV3" i="45"/>
  <c r="B13" i="45"/>
  <c r="V16" i="45"/>
  <c r="DV16" i="45"/>
  <c r="B26" i="45"/>
  <c r="BI29" i="45"/>
  <c r="DI29" i="45"/>
  <c r="CV42" i="45"/>
  <c r="I3" i="20"/>
  <c r="AY3" i="20"/>
  <c r="EV16" i="43"/>
  <c r="Y42" i="43"/>
  <c r="CI3" i="45"/>
  <c r="CI16" i="45"/>
  <c r="V29" i="45"/>
  <c r="AV42" i="45"/>
  <c r="DV42" i="45"/>
  <c r="CG42" i="20"/>
  <c r="CF3" i="43"/>
  <c r="EV3" i="43"/>
  <c r="AG16" i="43"/>
  <c r="CF16" i="43"/>
  <c r="BO42" i="43"/>
  <c r="EE42" i="43"/>
  <c r="DI3" i="45"/>
  <c r="B5" i="45"/>
  <c r="DI16" i="45"/>
  <c r="B18" i="45"/>
  <c r="AV29" i="45"/>
  <c r="CV29" i="45"/>
  <c r="I42" i="45"/>
  <c r="DG42" i="20"/>
  <c r="H3" i="43"/>
  <c r="AX3" i="43"/>
  <c r="BO29" i="43"/>
  <c r="AG42" i="43"/>
  <c r="I3" i="45"/>
  <c r="I16" i="45"/>
  <c r="I29" i="45"/>
  <c r="B35" i="45"/>
  <c r="AI42" i="45"/>
  <c r="CI42" i="45"/>
  <c r="AP42" i="43"/>
  <c r="DW3" i="43"/>
  <c r="FM3" i="43"/>
  <c r="AX16" i="43"/>
  <c r="FM16" i="43"/>
  <c r="CF29" i="43"/>
  <c r="CF42" i="43"/>
  <c r="BI3" i="45"/>
  <c r="BI16" i="45"/>
  <c r="CI29" i="45"/>
  <c r="P3" i="43"/>
  <c r="BO3" i="43"/>
  <c r="DX3" i="43"/>
  <c r="FN3" i="43"/>
  <c r="AG29" i="43"/>
  <c r="EV29" i="43"/>
  <c r="AX42" i="43"/>
  <c r="FM42" i="43"/>
  <c r="CV3" i="45"/>
  <c r="B11" i="45"/>
  <c r="CV16" i="45"/>
  <c r="B24" i="45"/>
  <c r="AI29" i="45"/>
  <c r="B39" i="45"/>
  <c r="V42" i="45"/>
  <c r="FC42" i="43"/>
  <c r="BE16" i="43"/>
  <c r="W16" i="43"/>
  <c r="EI16" i="43"/>
  <c r="DA3" i="43"/>
  <c r="DG3" i="43"/>
  <c r="BP16" i="43"/>
  <c r="DR16" i="43"/>
  <c r="Q29" i="43"/>
  <c r="AH29" i="43"/>
  <c r="AY29" i="43"/>
  <c r="BP29" i="43"/>
  <c r="CG29" i="43"/>
  <c r="EW29" i="43"/>
  <c r="FN29" i="43"/>
  <c r="BS42" i="43"/>
  <c r="B21" i="39"/>
  <c r="W3" i="45"/>
  <c r="AW3" i="45"/>
  <c r="CJ3" i="45"/>
  <c r="DJ3" i="45"/>
  <c r="DU3" i="45"/>
  <c r="W16" i="45"/>
  <c r="AW16" i="45"/>
  <c r="CJ16" i="45"/>
  <c r="DJ16" i="45"/>
  <c r="W29" i="45"/>
  <c r="AW29" i="45"/>
  <c r="CU29" i="45"/>
  <c r="DU29" i="45"/>
  <c r="AH3" i="20"/>
  <c r="DO42" i="20"/>
  <c r="AH3" i="43"/>
  <c r="AY3" i="43"/>
  <c r="BS3" i="43"/>
  <c r="DH3" i="43"/>
  <c r="EW3" i="43"/>
  <c r="BQ16" i="43"/>
  <c r="CG16" i="43"/>
  <c r="FJ16" i="43"/>
  <c r="C29" i="43"/>
  <c r="R29" i="43"/>
  <c r="AK29" i="43"/>
  <c r="AZ29" i="43"/>
  <c r="BS29" i="43"/>
  <c r="DA29" i="43"/>
  <c r="DR29" i="43"/>
  <c r="EF29" i="43"/>
  <c r="EZ29" i="43"/>
  <c r="FO29" i="43"/>
  <c r="AH42" i="43"/>
  <c r="BB42" i="43"/>
  <c r="BY42" i="43"/>
  <c r="EF42" i="43"/>
  <c r="B23" i="39"/>
  <c r="CJ29" i="45"/>
  <c r="DJ29" i="45"/>
  <c r="DU42" i="45"/>
  <c r="Q3" i="43"/>
  <c r="AI3" i="43"/>
  <c r="BB3" i="43"/>
  <c r="BY3" i="43"/>
  <c r="EF3" i="43"/>
  <c r="EZ3" i="43"/>
  <c r="M16" i="43"/>
  <c r="AY16" i="43"/>
  <c r="BS16" i="43"/>
  <c r="DA16" i="43"/>
  <c r="DY16" i="43"/>
  <c r="D29" i="43"/>
  <c r="T29" i="43"/>
  <c r="AL29" i="43"/>
  <c r="BB29" i="43"/>
  <c r="BT29" i="43"/>
  <c r="DB29" i="43"/>
  <c r="DS29" i="43"/>
  <c r="EI29" i="43"/>
  <c r="FA29" i="43"/>
  <c r="AK42" i="43"/>
  <c r="BH42" i="43"/>
  <c r="DO42" i="43"/>
  <c r="EO42" i="43"/>
  <c r="FN42" i="43"/>
  <c r="B51" i="39"/>
  <c r="CU42" i="45"/>
  <c r="DH42" i="45"/>
  <c r="R3" i="43"/>
  <c r="AK3" i="43"/>
  <c r="BH3" i="43"/>
  <c r="BZ3" i="43"/>
  <c r="EI3" i="43"/>
  <c r="FF3" i="43"/>
  <c r="AH16" i="43"/>
  <c r="BB16" i="43"/>
  <c r="EW16" i="43"/>
  <c r="U29" i="43"/>
  <c r="BC29" i="43"/>
  <c r="EJ29" i="43"/>
  <c r="Q42" i="43"/>
  <c r="BI42" i="43"/>
  <c r="DR42" i="43"/>
  <c r="EP42" i="43"/>
  <c r="CG16" i="20"/>
  <c r="T3" i="43"/>
  <c r="AN3" i="43"/>
  <c r="DO3" i="43"/>
  <c r="EL3" i="43"/>
  <c r="AK16" i="43"/>
  <c r="BZ16" i="43"/>
  <c r="DD16" i="43"/>
  <c r="EB16" i="43"/>
  <c r="EX16" i="43"/>
  <c r="FN16" i="43"/>
  <c r="G29" i="43"/>
  <c r="AO29" i="43"/>
  <c r="BW29" i="43"/>
  <c r="DU29" i="43"/>
  <c r="FC29" i="43"/>
  <c r="T42" i="43"/>
  <c r="AQ42" i="43"/>
  <c r="CG42" i="43"/>
  <c r="DV42" i="43"/>
  <c r="BH42" i="45"/>
  <c r="EF3" i="20"/>
  <c r="C3" i="43"/>
  <c r="Z3" i="43"/>
  <c r="AQ3" i="43"/>
  <c r="DR3" i="43"/>
  <c r="EM3" i="43"/>
  <c r="Q16" i="43"/>
  <c r="EZ16" i="43"/>
  <c r="AA29" i="43"/>
  <c r="AR29" i="43"/>
  <c r="BZ29" i="43"/>
  <c r="DJ29" i="43"/>
  <c r="DV29" i="43"/>
  <c r="FD29" i="43"/>
  <c r="DA42" i="43"/>
  <c r="DX42" i="43"/>
  <c r="EW42" i="43"/>
  <c r="F29" i="45"/>
  <c r="AH42" i="45"/>
  <c r="AU42" i="45"/>
  <c r="BP3" i="20"/>
  <c r="EO3" i="20"/>
  <c r="BY42" i="20"/>
  <c r="AA3" i="43"/>
  <c r="CG3" i="43"/>
  <c r="EO3" i="43"/>
  <c r="C16" i="43"/>
  <c r="T16" i="43"/>
  <c r="AR16" i="43"/>
  <c r="CC16" i="43"/>
  <c r="EF16" i="43"/>
  <c r="ER29" i="43"/>
  <c r="C42" i="43"/>
  <c r="Z42" i="43"/>
  <c r="DG42" i="43"/>
  <c r="DY42" i="43"/>
  <c r="FF42" i="43"/>
  <c r="F3" i="45"/>
  <c r="U3" i="45"/>
  <c r="AF3" i="45"/>
  <c r="AU3" i="45"/>
  <c r="BF3" i="45"/>
  <c r="CH3" i="45"/>
  <c r="CS3" i="45"/>
  <c r="DH3" i="45"/>
  <c r="DS3" i="45"/>
  <c r="F16" i="45"/>
  <c r="U16" i="45"/>
  <c r="AF16" i="45"/>
  <c r="AU16" i="45"/>
  <c r="BF16" i="45"/>
  <c r="CH16" i="45"/>
  <c r="CS16" i="45"/>
  <c r="DH16" i="45"/>
  <c r="DS16" i="45"/>
  <c r="H29" i="45"/>
  <c r="U29" i="45"/>
  <c r="AF29" i="45"/>
  <c r="AU29" i="45"/>
  <c r="BF29" i="45"/>
  <c r="AE16" i="43"/>
  <c r="DL16" i="43"/>
  <c r="Y3" i="43"/>
  <c r="DY3" i="43"/>
  <c r="EX3" i="43"/>
  <c r="EL16" i="43"/>
  <c r="AC29" i="43"/>
  <c r="AN29" i="43"/>
  <c r="DH29" i="43"/>
  <c r="O42" i="43"/>
  <c r="AA42" i="43"/>
  <c r="BG42" i="43"/>
  <c r="CH42" i="43"/>
  <c r="B31" i="39"/>
  <c r="B25" i="45"/>
  <c r="B38" i="45"/>
  <c r="B43" i="45"/>
  <c r="J3" i="43"/>
  <c r="AZ3" i="43"/>
  <c r="EN3" i="43"/>
  <c r="FO3" i="43"/>
  <c r="R16" i="43"/>
  <c r="AV16" i="43"/>
  <c r="BI16" i="43"/>
  <c r="CH16" i="43"/>
  <c r="EC16" i="43"/>
  <c r="EP16" i="43"/>
  <c r="FO16" i="43"/>
  <c r="BQ29" i="43"/>
  <c r="EG29" i="43"/>
  <c r="FG29" i="43"/>
  <c r="AR42" i="43"/>
  <c r="BX42" i="43"/>
  <c r="DP42" i="43"/>
  <c r="B32" i="39"/>
  <c r="AP3" i="43"/>
  <c r="FE3" i="43"/>
  <c r="DF42" i="43"/>
  <c r="B45" i="43"/>
  <c r="B39" i="39"/>
  <c r="B17" i="45"/>
  <c r="B30" i="45"/>
  <c r="BG3" i="43"/>
  <c r="CH3" i="43"/>
  <c r="EP3" i="43"/>
  <c r="AI16" i="43"/>
  <c r="BM16" i="43"/>
  <c r="DP16" i="43"/>
  <c r="ET16" i="43"/>
  <c r="F29" i="43"/>
  <c r="BI29" i="43"/>
  <c r="EX29" i="43"/>
  <c r="R42" i="43"/>
  <c r="BZ42" i="43"/>
  <c r="DU42" i="43"/>
  <c r="EX42" i="43"/>
  <c r="FO42" i="43"/>
  <c r="B9" i="39"/>
  <c r="B43" i="39"/>
  <c r="AF3" i="43"/>
  <c r="AR3" i="43"/>
  <c r="BX3" i="43"/>
  <c r="DP3" i="43"/>
  <c r="FG3" i="43"/>
  <c r="B20" i="43"/>
  <c r="AI29" i="43"/>
  <c r="CH29" i="43"/>
  <c r="DY29" i="43"/>
  <c r="H42" i="43"/>
  <c r="DH42" i="43"/>
  <c r="EG42" i="43"/>
  <c r="FE42" i="43"/>
  <c r="B51" i="45"/>
  <c r="BI3" i="43"/>
  <c r="DF3" i="43"/>
  <c r="EG3" i="43"/>
  <c r="N16" i="43"/>
  <c r="AA16" i="43"/>
  <c r="AZ16" i="43"/>
  <c r="CD16" i="43"/>
  <c r="DH16" i="43"/>
  <c r="EG16" i="43"/>
  <c r="FK16" i="43"/>
  <c r="J29" i="43"/>
  <c r="BK29" i="43"/>
  <c r="BV29" i="43"/>
  <c r="W42" i="43"/>
  <c r="DW42" i="43"/>
  <c r="EN42" i="43"/>
  <c r="B20" i="39"/>
  <c r="X3" i="43"/>
  <c r="BV3" i="43"/>
  <c r="G42" i="43"/>
  <c r="BE42" i="43"/>
  <c r="FD42" i="43"/>
  <c r="B19" i="39"/>
  <c r="B30" i="39"/>
  <c r="B38" i="39"/>
  <c r="B49" i="39"/>
  <c r="BW3" i="43"/>
  <c r="BF42" i="43"/>
  <c r="B50" i="39"/>
  <c r="AO3" i="43"/>
  <c r="DD3" i="43"/>
  <c r="X16" i="43"/>
  <c r="BF16" i="43"/>
  <c r="DE16" i="43"/>
  <c r="EM16" i="43"/>
  <c r="X42" i="43"/>
  <c r="BV42" i="43"/>
  <c r="EI42" i="43"/>
  <c r="B11" i="39"/>
  <c r="B22" i="39"/>
  <c r="B33" i="39"/>
  <c r="B44" i="39"/>
  <c r="B52" i="39"/>
  <c r="F3" i="43"/>
  <c r="DE3" i="43"/>
  <c r="FC3" i="43"/>
  <c r="BW42" i="43"/>
  <c r="EL42" i="43"/>
  <c r="B12" i="39"/>
  <c r="B34" i="39"/>
  <c r="G3" i="43"/>
  <c r="BE3" i="43"/>
  <c r="FD3" i="43"/>
  <c r="L29" i="43"/>
  <c r="W29" i="43"/>
  <c r="AT29" i="43"/>
  <c r="BE29" i="43"/>
  <c r="CB29" i="43"/>
  <c r="DD29" i="43"/>
  <c r="EA29" i="43"/>
  <c r="EL29" i="43"/>
  <c r="FI29" i="43"/>
  <c r="AN42" i="43"/>
  <c r="EM42" i="43"/>
  <c r="B13" i="39"/>
  <c r="B24" i="39"/>
  <c r="B35" i="39"/>
  <c r="BF3" i="43"/>
  <c r="DU3" i="43"/>
  <c r="F16" i="43"/>
  <c r="AD16" i="43"/>
  <c r="AN16" i="43"/>
  <c r="BL16" i="43"/>
  <c r="BV16" i="43"/>
  <c r="DK16" i="43"/>
  <c r="DU16" i="43"/>
  <c r="ES16" i="43"/>
  <c r="FC16" i="43"/>
  <c r="X29" i="43"/>
  <c r="BF29" i="43"/>
  <c r="DE29" i="43"/>
  <c r="EM29" i="43"/>
  <c r="AO42" i="43"/>
  <c r="DD42" i="43"/>
  <c r="W3" i="43"/>
  <c r="DV3" i="43"/>
  <c r="G16" i="43"/>
  <c r="AO16" i="43"/>
  <c r="BW16" i="43"/>
  <c r="DV16" i="43"/>
  <c r="FD16" i="43"/>
  <c r="F42" i="43"/>
  <c r="J42" i="45"/>
  <c r="S42" i="45"/>
  <c r="AJ42" i="45"/>
  <c r="AS42" i="45"/>
  <c r="BJ42" i="45"/>
  <c r="CF42" i="45"/>
  <c r="CW42" i="45"/>
  <c r="DF42" i="45"/>
  <c r="DW42" i="45"/>
  <c r="B46" i="45"/>
  <c r="J29" i="45"/>
  <c r="S29" i="45"/>
  <c r="AJ29" i="45"/>
  <c r="AS29" i="45"/>
  <c r="BJ29" i="45"/>
  <c r="CF29" i="45"/>
  <c r="CW29" i="45"/>
  <c r="DF29" i="45"/>
  <c r="DW29" i="45"/>
  <c r="B33" i="45"/>
  <c r="B47" i="45"/>
  <c r="J16" i="45"/>
  <c r="S16" i="45"/>
  <c r="AJ16" i="45"/>
  <c r="AS16" i="45"/>
  <c r="BJ16" i="45"/>
  <c r="CF16" i="45"/>
  <c r="CW16" i="45"/>
  <c r="DF16" i="45"/>
  <c r="DW16" i="45"/>
  <c r="B20" i="45"/>
  <c r="B34" i="45"/>
  <c r="J3" i="45"/>
  <c r="S3" i="45"/>
  <c r="AJ3" i="45"/>
  <c r="AS3" i="45"/>
  <c r="BJ3" i="45"/>
  <c r="CF3" i="45"/>
  <c r="CW3" i="45"/>
  <c r="DF3" i="45"/>
  <c r="DW3" i="45"/>
  <c r="B21" i="45"/>
  <c r="F42" i="45"/>
  <c r="W42" i="45"/>
  <c r="AF42" i="45"/>
  <c r="AW42" i="45"/>
  <c r="BF42" i="45"/>
  <c r="CJ42" i="45"/>
  <c r="CS42" i="45"/>
  <c r="BL3" i="39"/>
  <c r="CR3" i="39"/>
  <c r="AZ16" i="39"/>
  <c r="M3" i="39"/>
  <c r="AD3" i="39"/>
  <c r="Q16" i="39"/>
  <c r="Z42" i="39"/>
  <c r="AL3" i="39"/>
  <c r="CY3" i="39"/>
  <c r="DE42" i="39"/>
  <c r="E29" i="39"/>
  <c r="DQ3" i="39"/>
  <c r="BD3" i="39"/>
  <c r="DZ3" i="39"/>
  <c r="B11" i="43"/>
  <c r="B24" i="43"/>
  <c r="B33" i="43"/>
  <c r="B7" i="43"/>
  <c r="B37" i="43"/>
  <c r="B48" i="43"/>
  <c r="B31" i="43"/>
  <c r="B39" i="43"/>
  <c r="H16" i="43"/>
  <c r="Y16" i="43"/>
  <c r="AP16" i="43"/>
  <c r="BG16" i="43"/>
  <c r="BX16" i="43"/>
  <c r="DF16" i="43"/>
  <c r="DW16" i="43"/>
  <c r="EN16" i="43"/>
  <c r="FE16" i="43"/>
  <c r="B22" i="43"/>
  <c r="M29" i="43"/>
  <c r="AD29" i="43"/>
  <c r="AU29" i="43"/>
  <c r="BL29" i="43"/>
  <c r="CC29" i="43"/>
  <c r="DK29" i="43"/>
  <c r="EB29" i="43"/>
  <c r="ES29" i="43"/>
  <c r="FJ29" i="43"/>
  <c r="B32" i="43"/>
  <c r="D3" i="43"/>
  <c r="L3" i="43"/>
  <c r="U3" i="43"/>
  <c r="AC3" i="43"/>
  <c r="AL3" i="43"/>
  <c r="AT3" i="43"/>
  <c r="BC3" i="43"/>
  <c r="BK3" i="43"/>
  <c r="BT3" i="43"/>
  <c r="CB3" i="43"/>
  <c r="DB3" i="43"/>
  <c r="DJ3" i="43"/>
  <c r="DS3" i="43"/>
  <c r="EA3" i="43"/>
  <c r="EJ3" i="43"/>
  <c r="ER3" i="43"/>
  <c r="FA3" i="43"/>
  <c r="FI3" i="43"/>
  <c r="B5" i="43"/>
  <c r="B13" i="43"/>
  <c r="I16" i="43"/>
  <c r="Z16" i="43"/>
  <c r="AQ16" i="43"/>
  <c r="BH16" i="43"/>
  <c r="BY16" i="43"/>
  <c r="DG16" i="43"/>
  <c r="DX16" i="43"/>
  <c r="EO16" i="43"/>
  <c r="FF16" i="43"/>
  <c r="B23" i="43"/>
  <c r="N29" i="43"/>
  <c r="AE29" i="43"/>
  <c r="AV29" i="43"/>
  <c r="BM29" i="43"/>
  <c r="CD29" i="43"/>
  <c r="DL29" i="43"/>
  <c r="EC29" i="43"/>
  <c r="ET29" i="43"/>
  <c r="FK29" i="43"/>
  <c r="E3" i="43"/>
  <c r="M3" i="43"/>
  <c r="V3" i="43"/>
  <c r="AD3" i="43"/>
  <c r="AM3" i="43"/>
  <c r="AU3" i="43"/>
  <c r="BD3" i="43"/>
  <c r="BL3" i="43"/>
  <c r="BU3" i="43"/>
  <c r="CC3" i="43"/>
  <c r="DC3" i="43"/>
  <c r="DK3" i="43"/>
  <c r="DT3" i="43"/>
  <c r="EB3" i="43"/>
  <c r="EK3" i="43"/>
  <c r="ES3" i="43"/>
  <c r="FB3" i="43"/>
  <c r="FJ3" i="43"/>
  <c r="B6" i="43"/>
  <c r="D42" i="43"/>
  <c r="L42" i="43"/>
  <c r="U42" i="43"/>
  <c r="AC42" i="43"/>
  <c r="AL42" i="43"/>
  <c r="AT42" i="43"/>
  <c r="BC42" i="43"/>
  <c r="BK42" i="43"/>
  <c r="BT42" i="43"/>
  <c r="CB42" i="43"/>
  <c r="DB42" i="43"/>
  <c r="DJ42" i="43"/>
  <c r="DS42" i="43"/>
  <c r="EA42" i="43"/>
  <c r="EJ42" i="43"/>
  <c r="ER42" i="43"/>
  <c r="FA42" i="43"/>
  <c r="FI42" i="43"/>
  <c r="B44" i="43"/>
  <c r="B52" i="43"/>
  <c r="N3" i="43"/>
  <c r="AE3" i="43"/>
  <c r="AV3" i="43"/>
  <c r="BM3" i="43"/>
  <c r="CD3" i="43"/>
  <c r="DL3" i="43"/>
  <c r="EC3" i="43"/>
  <c r="ET3" i="43"/>
  <c r="FK3" i="43"/>
  <c r="H29" i="43"/>
  <c r="Y29" i="43"/>
  <c r="AP29" i="43"/>
  <c r="BG29" i="43"/>
  <c r="BX29" i="43"/>
  <c r="DF29" i="43"/>
  <c r="DW29" i="43"/>
  <c r="EN29" i="43"/>
  <c r="E42" i="43"/>
  <c r="M42" i="43"/>
  <c r="V42" i="43"/>
  <c r="AD42" i="43"/>
  <c r="AM42" i="43"/>
  <c r="AU42" i="43"/>
  <c r="BD42" i="43"/>
  <c r="BL42" i="43"/>
  <c r="BU42" i="43"/>
  <c r="CC42" i="43"/>
  <c r="DC42" i="43"/>
  <c r="DK42" i="43"/>
  <c r="DT42" i="43"/>
  <c r="EB42" i="43"/>
  <c r="EK42" i="43"/>
  <c r="ES42" i="43"/>
  <c r="D16" i="43"/>
  <c r="L16" i="43"/>
  <c r="U16" i="43"/>
  <c r="AC16" i="43"/>
  <c r="AL16" i="43"/>
  <c r="AT16" i="43"/>
  <c r="BC16" i="43"/>
  <c r="BK16" i="43"/>
  <c r="BT16" i="43"/>
  <c r="CB16" i="43"/>
  <c r="DB16" i="43"/>
  <c r="DJ16" i="43"/>
  <c r="DS16" i="43"/>
  <c r="EA16" i="43"/>
  <c r="EJ16" i="43"/>
  <c r="ER16" i="43"/>
  <c r="I29" i="43"/>
  <c r="Z29" i="43"/>
  <c r="AQ29" i="43"/>
  <c r="BH29" i="43"/>
  <c r="BY29" i="43"/>
  <c r="DG29" i="43"/>
  <c r="DX29" i="43"/>
  <c r="EO29" i="43"/>
  <c r="N42" i="43"/>
  <c r="AE42" i="43"/>
  <c r="AV42" i="43"/>
  <c r="BM42" i="43"/>
  <c r="CD42" i="43"/>
  <c r="DL42" i="43"/>
  <c r="EC42" i="43"/>
  <c r="ET42" i="43"/>
  <c r="M29" i="39"/>
  <c r="CR29" i="39"/>
  <c r="DM42" i="39"/>
  <c r="BE3" i="39"/>
  <c r="CZ3" i="39"/>
  <c r="CE16" i="39"/>
  <c r="CZ29" i="39"/>
  <c r="AR42" i="39"/>
  <c r="CM16" i="39"/>
  <c r="AE29" i="39"/>
  <c r="AZ42" i="39"/>
  <c r="AE3" i="39"/>
  <c r="BM3" i="39"/>
  <c r="DI3" i="39"/>
  <c r="R16" i="39"/>
  <c r="AM29" i="39"/>
  <c r="DR29" i="39"/>
  <c r="Z16" i="39"/>
  <c r="DE16" i="39"/>
  <c r="DZ29" i="39"/>
  <c r="CE42" i="39"/>
  <c r="E3" i="39"/>
  <c r="AM3" i="39"/>
  <c r="DR3" i="39"/>
  <c r="AI16" i="39"/>
  <c r="DM16" i="39"/>
  <c r="BE29" i="39"/>
  <c r="CM42" i="39"/>
  <c r="L3" i="39"/>
  <c r="CQ3" i="39"/>
  <c r="DY3" i="39"/>
  <c r="AR16" i="39"/>
  <c r="BM29" i="39"/>
  <c r="R42" i="39"/>
  <c r="DS42" i="20"/>
  <c r="EJ16" i="20"/>
  <c r="DB42" i="20"/>
  <c r="EJ42" i="20"/>
  <c r="DB29" i="20"/>
  <c r="DO16" i="20"/>
  <c r="EW16" i="20"/>
  <c r="BY29" i="20"/>
  <c r="DS29" i="20"/>
  <c r="BH42" i="20"/>
  <c r="Y3" i="37"/>
  <c r="DP16" i="20"/>
  <c r="AY29" i="20"/>
  <c r="EF29" i="20"/>
  <c r="AH42" i="20"/>
  <c r="X3" i="37"/>
  <c r="T29" i="20"/>
  <c r="R3" i="20"/>
  <c r="FO42" i="20"/>
  <c r="EX42" i="20"/>
  <c r="EG42" i="20"/>
  <c r="DP42" i="20"/>
  <c r="CH42" i="20"/>
  <c r="BQ42" i="20"/>
  <c r="AZ42" i="20"/>
  <c r="AI42" i="20"/>
  <c r="R42" i="20"/>
  <c r="FO29" i="20"/>
  <c r="EX29" i="20"/>
  <c r="EG29" i="20"/>
  <c r="DP29" i="20"/>
  <c r="CH29" i="20"/>
  <c r="BQ29" i="20"/>
  <c r="AZ29" i="20"/>
  <c r="AI29" i="20"/>
  <c r="R29" i="20"/>
  <c r="FO16" i="20"/>
  <c r="AI3" i="20"/>
  <c r="AZ3" i="20"/>
  <c r="BQ3" i="20"/>
  <c r="CH3" i="20"/>
  <c r="DP3" i="20"/>
  <c r="DY3" i="20"/>
  <c r="EG3" i="20"/>
  <c r="EX3" i="20"/>
  <c r="FO3" i="20"/>
  <c r="R16" i="20"/>
  <c r="AI16" i="20"/>
  <c r="AZ16" i="20"/>
  <c r="BQ16" i="20"/>
  <c r="CH16" i="20"/>
  <c r="N29" i="20"/>
  <c r="BS16" i="20"/>
  <c r="EF16" i="20"/>
  <c r="AQ29" i="20"/>
  <c r="BT29" i="20"/>
  <c r="Z42" i="20"/>
  <c r="BC42" i="20"/>
  <c r="AL3" i="20"/>
  <c r="BT3" i="20"/>
  <c r="DS3" i="20"/>
  <c r="FA3" i="20"/>
  <c r="U16" i="20"/>
  <c r="AL16" i="20"/>
  <c r="EG16" i="20"/>
  <c r="Q29" i="20"/>
  <c r="CG29" i="20"/>
  <c r="FN29" i="20"/>
  <c r="BP42" i="20"/>
  <c r="FD42" i="20"/>
  <c r="W3" i="37"/>
  <c r="V3" i="37"/>
  <c r="DK42" i="39"/>
  <c r="CK42" i="39"/>
  <c r="AX42" i="39"/>
  <c r="X42" i="39"/>
  <c r="DX29" i="39"/>
  <c r="CX29" i="39"/>
  <c r="BK29" i="39"/>
  <c r="AK29" i="39"/>
  <c r="K29" i="39"/>
  <c r="DK16" i="39"/>
  <c r="CK16" i="39"/>
  <c r="AX16" i="39"/>
  <c r="X16" i="39"/>
  <c r="DX3" i="39"/>
  <c r="CX3" i="39"/>
  <c r="BK3" i="39"/>
  <c r="AK3" i="39"/>
  <c r="K3" i="39"/>
  <c r="DX42" i="39"/>
  <c r="CX42" i="39"/>
  <c r="BK42" i="39"/>
  <c r="AK42" i="39"/>
  <c r="K42" i="39"/>
  <c r="DK29" i="39"/>
  <c r="CK29" i="39"/>
  <c r="AX29" i="39"/>
  <c r="X29" i="39"/>
  <c r="DX16" i="39"/>
  <c r="CX16" i="39"/>
  <c r="BK16" i="39"/>
  <c r="AK16" i="39"/>
  <c r="K16" i="39"/>
  <c r="DK3" i="39"/>
  <c r="CK3" i="39"/>
  <c r="AX3" i="39"/>
  <c r="X3" i="39"/>
  <c r="EA42" i="39"/>
  <c r="DA42" i="39"/>
  <c r="BN42" i="39"/>
  <c r="AN42" i="39"/>
  <c r="N42" i="39"/>
  <c r="DN29" i="39"/>
  <c r="CN29" i="39"/>
  <c r="BA29" i="39"/>
  <c r="AA29" i="39"/>
  <c r="EA16" i="39"/>
  <c r="DA16" i="39"/>
  <c r="BN16" i="39"/>
  <c r="AN16" i="39"/>
  <c r="N16" i="39"/>
  <c r="DN3" i="39"/>
  <c r="CN3" i="39"/>
  <c r="BA3" i="39"/>
  <c r="AA3" i="39"/>
  <c r="DN42" i="39"/>
  <c r="CN42" i="39"/>
  <c r="BA42" i="39"/>
  <c r="AA42" i="39"/>
  <c r="EA29" i="39"/>
  <c r="DA29" i="39"/>
  <c r="BN29" i="39"/>
  <c r="AN29" i="39"/>
  <c r="N29" i="39"/>
  <c r="DN16" i="39"/>
  <c r="CN16" i="39"/>
  <c r="BA16" i="39"/>
  <c r="AA16" i="39"/>
  <c r="EA3" i="39"/>
  <c r="DA3" i="39"/>
  <c r="BN3" i="39"/>
  <c r="AN3" i="39"/>
  <c r="N3" i="39"/>
  <c r="F3" i="39"/>
  <c r="G3" i="39"/>
  <c r="P3" i="39"/>
  <c r="AG3" i="39"/>
  <c r="AP3" i="39"/>
  <c r="BG3" i="39"/>
  <c r="CC3" i="39"/>
  <c r="CT3" i="39"/>
  <c r="DC3" i="39"/>
  <c r="DT3" i="39"/>
  <c r="C16" i="39"/>
  <c r="T16" i="39"/>
  <c r="AC16" i="39"/>
  <c r="AT16" i="39"/>
  <c r="BC16" i="39"/>
  <c r="CG16" i="39"/>
  <c r="CP16" i="39"/>
  <c r="DG16" i="39"/>
  <c r="DP16" i="39"/>
  <c r="G29" i="39"/>
  <c r="P29" i="39"/>
  <c r="AG29" i="39"/>
  <c r="AP29" i="39"/>
  <c r="BG29" i="39"/>
  <c r="CC29" i="39"/>
  <c r="CT29" i="39"/>
  <c r="DC29" i="39"/>
  <c r="DT29" i="39"/>
  <c r="C42" i="39"/>
  <c r="T42" i="39"/>
  <c r="AC42" i="39"/>
  <c r="AT42" i="39"/>
  <c r="BC42" i="39"/>
  <c r="CG42" i="39"/>
  <c r="CP42" i="39"/>
  <c r="DG42" i="39"/>
  <c r="DP42" i="39"/>
  <c r="Q3" i="39"/>
  <c r="Y3" i="39"/>
  <c r="AQ3" i="39"/>
  <c r="AY3" i="39"/>
  <c r="CD3" i="39"/>
  <c r="CL3" i="39"/>
  <c r="DD3" i="39"/>
  <c r="DL3" i="39"/>
  <c r="D16" i="39"/>
  <c r="L16" i="39"/>
  <c r="AD16" i="39"/>
  <c r="AL16" i="39"/>
  <c r="BD16" i="39"/>
  <c r="BL16" i="39"/>
  <c r="CQ16" i="39"/>
  <c r="CY16" i="39"/>
  <c r="DQ16" i="39"/>
  <c r="DY16" i="39"/>
  <c r="Q29" i="39"/>
  <c r="Y29" i="39"/>
  <c r="AQ29" i="39"/>
  <c r="AY29" i="39"/>
  <c r="CD29" i="39"/>
  <c r="CL29" i="39"/>
  <c r="DD29" i="39"/>
  <c r="DL29" i="39"/>
  <c r="D42" i="39"/>
  <c r="L42" i="39"/>
  <c r="AD42" i="39"/>
  <c r="AL42" i="39"/>
  <c r="BD42" i="39"/>
  <c r="BL42" i="39"/>
  <c r="CQ42" i="39"/>
  <c r="CY42" i="39"/>
  <c r="DQ42" i="39"/>
  <c r="DY42" i="39"/>
  <c r="R3" i="39"/>
  <c r="Z3" i="39"/>
  <c r="AR3" i="39"/>
  <c r="AZ3" i="39"/>
  <c r="CE3" i="39"/>
  <c r="CM3" i="39"/>
  <c r="CV3" i="39"/>
  <c r="DE3" i="39"/>
  <c r="DM3" i="39"/>
  <c r="E16" i="39"/>
  <c r="M16" i="39"/>
  <c r="AE16" i="39"/>
  <c r="AM16" i="39"/>
  <c r="BE16" i="39"/>
  <c r="BM16" i="39"/>
  <c r="CR16" i="39"/>
  <c r="CZ16" i="39"/>
  <c r="DR16" i="39"/>
  <c r="DZ16" i="39"/>
  <c r="R29" i="39"/>
  <c r="Z29" i="39"/>
  <c r="AR29" i="39"/>
  <c r="AZ29" i="39"/>
  <c r="BI29" i="39"/>
  <c r="CE29" i="39"/>
  <c r="CM29" i="39"/>
  <c r="DE29" i="39"/>
  <c r="DM29" i="39"/>
  <c r="E42" i="39"/>
  <c r="M42" i="39"/>
  <c r="AE42" i="39"/>
  <c r="AM42" i="39"/>
  <c r="BE42" i="39"/>
  <c r="BM42" i="39"/>
  <c r="CR42" i="39"/>
  <c r="CZ42" i="39"/>
  <c r="S29" i="39"/>
  <c r="T3" i="39"/>
  <c r="AC3" i="39"/>
  <c r="AT3" i="39"/>
  <c r="BC3" i="39"/>
  <c r="CG3" i="39"/>
  <c r="CP3" i="39"/>
  <c r="DG3" i="39"/>
  <c r="DP3" i="39"/>
  <c r="G16" i="39"/>
  <c r="P16" i="39"/>
  <c r="AG16" i="39"/>
  <c r="AP16" i="39"/>
  <c r="BG16" i="39"/>
  <c r="CC16" i="39"/>
  <c r="CT16" i="39"/>
  <c r="DC16" i="39"/>
  <c r="DT16" i="39"/>
  <c r="C29" i="39"/>
  <c r="T29" i="39"/>
  <c r="AC29" i="39"/>
  <c r="AT29" i="39"/>
  <c r="BC29" i="39"/>
  <c r="CG29" i="39"/>
  <c r="CP29" i="39"/>
  <c r="DG29" i="39"/>
  <c r="DP29" i="39"/>
  <c r="G42" i="39"/>
  <c r="P42" i="39"/>
  <c r="AG42" i="39"/>
  <c r="AP42" i="39"/>
  <c r="BG42" i="39"/>
  <c r="CC42" i="39"/>
  <c r="CT42" i="39"/>
  <c r="Y16" i="39"/>
  <c r="AQ16" i="39"/>
  <c r="AY16" i="39"/>
  <c r="CD16" i="39"/>
  <c r="CL16" i="39"/>
  <c r="DD16" i="39"/>
  <c r="DL16" i="39"/>
  <c r="D29" i="39"/>
  <c r="L29" i="39"/>
  <c r="AD29" i="39"/>
  <c r="AL29" i="39"/>
  <c r="BD29" i="39"/>
  <c r="BL29" i="39"/>
  <c r="CQ29" i="39"/>
  <c r="CY29" i="39"/>
  <c r="DQ29" i="39"/>
  <c r="DY29" i="39"/>
  <c r="Q42" i="39"/>
  <c r="Y42" i="39"/>
  <c r="AQ42" i="39"/>
  <c r="AY42" i="39"/>
  <c r="CD42" i="39"/>
  <c r="CL42" i="39"/>
  <c r="CW16" i="39" l="1"/>
  <c r="DW42" i="39"/>
  <c r="CW3" i="39"/>
  <c r="DW3" i="39"/>
  <c r="BJ29" i="39"/>
  <c r="W29" i="39"/>
  <c r="DW29" i="39"/>
  <c r="W3" i="39"/>
  <c r="DW16" i="39"/>
  <c r="J3" i="39"/>
  <c r="CW29" i="39"/>
  <c r="AW29" i="39"/>
  <c r="DV29" i="39"/>
  <c r="AW3" i="39"/>
  <c r="J42" i="39"/>
  <c r="W16" i="39"/>
  <c r="AW42" i="39"/>
  <c r="CJ3" i="39"/>
  <c r="AJ42" i="39"/>
  <c r="AW16" i="39"/>
  <c r="CJ42" i="39"/>
  <c r="W42" i="39"/>
  <c r="V16" i="39"/>
  <c r="AJ16" i="39"/>
  <c r="BJ42" i="39"/>
  <c r="CJ16" i="39"/>
  <c r="BJ16" i="39"/>
  <c r="CW42" i="39"/>
  <c r="IW3" i="37"/>
  <c r="GQ3" i="37"/>
  <c r="EK3" i="37"/>
  <c r="CE3" i="37"/>
  <c r="JZ42" i="37"/>
  <c r="HT42" i="37"/>
  <c r="FN42" i="37"/>
  <c r="DH42" i="37"/>
  <c r="BB42" i="37"/>
  <c r="JZ29" i="37"/>
  <c r="JZ3" i="37"/>
  <c r="HT3" i="37"/>
  <c r="FN3" i="37"/>
  <c r="DH3" i="37"/>
  <c r="BB3" i="37"/>
  <c r="IW42" i="37"/>
  <c r="GQ42" i="37"/>
  <c r="EK42" i="37"/>
  <c r="CE42" i="37"/>
  <c r="Y42" i="37"/>
  <c r="FN29" i="37"/>
  <c r="DH29" i="37"/>
  <c r="BB29" i="37"/>
  <c r="JZ16" i="37"/>
  <c r="HT16" i="37"/>
  <c r="FN16" i="37"/>
  <c r="DH16" i="37"/>
  <c r="BB16" i="37"/>
  <c r="IW29" i="37"/>
  <c r="HT29" i="37"/>
  <c r="GQ29" i="37"/>
  <c r="EK29" i="37"/>
  <c r="CE29" i="37"/>
  <c r="Y29" i="37"/>
  <c r="IW16" i="37"/>
  <c r="GQ16" i="37"/>
  <c r="EK16" i="37"/>
  <c r="CE16" i="37"/>
  <c r="Y16" i="37"/>
  <c r="JW3" i="37"/>
  <c r="HQ3" i="37"/>
  <c r="FK3" i="37"/>
  <c r="DE3" i="37"/>
  <c r="AY3" i="37"/>
  <c r="IT42" i="37"/>
  <c r="GN42" i="37"/>
  <c r="EH42" i="37"/>
  <c r="CB42" i="37"/>
  <c r="V42" i="37"/>
  <c r="IT29" i="37"/>
  <c r="IT3" i="37"/>
  <c r="GN3" i="37"/>
  <c r="EH3" i="37"/>
  <c r="CB3" i="37"/>
  <c r="JW42" i="37"/>
  <c r="HQ42" i="37"/>
  <c r="FK42" i="37"/>
  <c r="DE42" i="37"/>
  <c r="AY42" i="37"/>
  <c r="JW29" i="37"/>
  <c r="HQ29" i="37"/>
  <c r="FK29" i="37"/>
  <c r="DE29" i="37"/>
  <c r="AY29" i="37"/>
  <c r="JW16" i="37"/>
  <c r="HQ16" i="37"/>
  <c r="FK16" i="37"/>
  <c r="DE16" i="37"/>
  <c r="AY16" i="37"/>
  <c r="GN29" i="37"/>
  <c r="EH29" i="37"/>
  <c r="CB29" i="37"/>
  <c r="V29" i="37"/>
  <c r="IT16" i="37"/>
  <c r="GN16" i="37"/>
  <c r="EH16" i="37"/>
  <c r="CB16" i="37"/>
  <c r="V16" i="37"/>
  <c r="IV3" i="37"/>
  <c r="GP3" i="37"/>
  <c r="EJ3" i="37"/>
  <c r="CD3" i="37"/>
  <c r="JY42" i="37"/>
  <c r="HS42" i="37"/>
  <c r="FM42" i="37"/>
  <c r="DG42" i="37"/>
  <c r="BA42" i="37"/>
  <c r="JY29" i="37"/>
  <c r="JY3" i="37"/>
  <c r="CD42" i="37"/>
  <c r="FM3" i="37"/>
  <c r="EJ42" i="37"/>
  <c r="FM29" i="37"/>
  <c r="DG29" i="37"/>
  <c r="BA29" i="37"/>
  <c r="JY16" i="37"/>
  <c r="HS16" i="37"/>
  <c r="FM16" i="37"/>
  <c r="DG16" i="37"/>
  <c r="BA16" i="37"/>
  <c r="GP42" i="37"/>
  <c r="IV42" i="37"/>
  <c r="BA3" i="37"/>
  <c r="IV29" i="37"/>
  <c r="HS29" i="37"/>
  <c r="DG3" i="37"/>
  <c r="GP29" i="37"/>
  <c r="EJ29" i="37"/>
  <c r="CD29" i="37"/>
  <c r="X29" i="37"/>
  <c r="IV16" i="37"/>
  <c r="GP16" i="37"/>
  <c r="EJ16" i="37"/>
  <c r="CD16" i="37"/>
  <c r="X16" i="37"/>
  <c r="HS3" i="37"/>
  <c r="X42" i="37"/>
  <c r="IU3" i="37"/>
  <c r="GO3" i="37"/>
  <c r="EI3" i="37"/>
  <c r="CC3" i="37"/>
  <c r="JX42" i="37"/>
  <c r="HR42" i="37"/>
  <c r="FL42" i="37"/>
  <c r="DF42" i="37"/>
  <c r="AZ42" i="37"/>
  <c r="JX29" i="37"/>
  <c r="JX3" i="37"/>
  <c r="HR3" i="37"/>
  <c r="FL3" i="37"/>
  <c r="DF3" i="37"/>
  <c r="AZ3" i="37"/>
  <c r="IU42" i="37"/>
  <c r="GO42" i="37"/>
  <c r="EI42" i="37"/>
  <c r="CC42" i="37"/>
  <c r="W42" i="37"/>
  <c r="FL29" i="37"/>
  <c r="DF29" i="37"/>
  <c r="AZ29" i="37"/>
  <c r="JX16" i="37"/>
  <c r="HR16" i="37"/>
  <c r="FL16" i="37"/>
  <c r="DF16" i="37"/>
  <c r="AZ16" i="37"/>
  <c r="EI29" i="37"/>
  <c r="CC29" i="37"/>
  <c r="GO29" i="37"/>
  <c r="W29" i="37"/>
  <c r="IU29" i="37"/>
  <c r="HR29" i="37"/>
  <c r="GO16" i="37"/>
  <c r="IU16" i="37"/>
  <c r="CC16" i="37"/>
  <c r="W16" i="37"/>
  <c r="EI16" i="37"/>
  <c r="DA3" i="45"/>
  <c r="CA42" i="45"/>
  <c r="CA16" i="45"/>
  <c r="CA3" i="45"/>
  <c r="CA29" i="45"/>
  <c r="DX29" i="45"/>
  <c r="BX29" i="45"/>
  <c r="BX3" i="45"/>
  <c r="BX42" i="45"/>
  <c r="BX16" i="45"/>
  <c r="AR42" i="45"/>
  <c r="BR3" i="45"/>
  <c r="BR42" i="45"/>
  <c r="BR29" i="45"/>
  <c r="BR16" i="45"/>
  <c r="DT29" i="45"/>
  <c r="BT16" i="45"/>
  <c r="BT3" i="45"/>
  <c r="BT29" i="45"/>
  <c r="BT42" i="45"/>
  <c r="DZ29" i="45"/>
  <c r="BZ3" i="45"/>
  <c r="BZ42" i="45"/>
  <c r="BZ16" i="45"/>
  <c r="BZ29" i="45"/>
  <c r="BL42" i="45"/>
  <c r="BY3" i="45"/>
  <c r="BY42" i="45"/>
  <c r="BY29" i="45"/>
  <c r="BY16" i="45"/>
  <c r="DP42" i="45"/>
  <c r="BP29" i="45"/>
  <c r="BP3" i="45"/>
  <c r="BP42" i="45"/>
  <c r="BP16" i="45"/>
  <c r="AQ3" i="45"/>
  <c r="BQ3" i="45"/>
  <c r="BQ29" i="45"/>
  <c r="BQ42" i="45"/>
  <c r="BQ16" i="45"/>
  <c r="DS42" i="39"/>
  <c r="BS42" i="39"/>
  <c r="BS16" i="39"/>
  <c r="BS29" i="39"/>
  <c r="BS3" i="39"/>
  <c r="DU42" i="39"/>
  <c r="BU16" i="39"/>
  <c r="BU29" i="39"/>
  <c r="BU3" i="39"/>
  <c r="BU42" i="39"/>
  <c r="AJ29" i="39"/>
  <c r="BW29" i="39"/>
  <c r="BW16" i="39"/>
  <c r="BW3" i="39"/>
  <c r="BW42" i="39"/>
  <c r="DI42" i="39"/>
  <c r="BV29" i="39"/>
  <c r="BV3" i="39"/>
  <c r="BV42" i="39"/>
  <c r="BV16" i="39"/>
  <c r="EM42" i="20"/>
  <c r="CN42" i="20"/>
  <c r="CN29" i="20"/>
  <c r="CN3" i="20"/>
  <c r="CN16" i="20"/>
  <c r="DA42" i="20"/>
  <c r="CJ29" i="20"/>
  <c r="CJ16" i="20"/>
  <c r="CJ3" i="20"/>
  <c r="CJ42" i="20"/>
  <c r="AW16" i="20"/>
  <c r="CV42" i="20"/>
  <c r="CV29" i="20"/>
  <c r="CV16" i="20"/>
  <c r="CV3" i="20"/>
  <c r="BJ42" i="20"/>
  <c r="CR29" i="20"/>
  <c r="CR16" i="20"/>
  <c r="CR3" i="20"/>
  <c r="CR42" i="20"/>
  <c r="CK16" i="20"/>
  <c r="CK3" i="20"/>
  <c r="CK29" i="20"/>
  <c r="CK42" i="20"/>
  <c r="BG42" i="20"/>
  <c r="CO42" i="20"/>
  <c r="CO29" i="20"/>
  <c r="CO16" i="20"/>
  <c r="CO3" i="20"/>
  <c r="DN16" i="20"/>
  <c r="CW42" i="20"/>
  <c r="CW29" i="20"/>
  <c r="CW16" i="20"/>
  <c r="CW3" i="20"/>
  <c r="BD42" i="20"/>
  <c r="CL3" i="20"/>
  <c r="CL42" i="20"/>
  <c r="CL29" i="20"/>
  <c r="CL16" i="20"/>
  <c r="FF42" i="20"/>
  <c r="CP42" i="20"/>
  <c r="CP29" i="20"/>
  <c r="CP16" i="20"/>
  <c r="CP3" i="20"/>
  <c r="DJ42" i="20"/>
  <c r="CS16" i="20"/>
  <c r="CS3" i="20"/>
  <c r="CS42" i="20"/>
  <c r="CS29" i="20"/>
  <c r="AU29" i="20"/>
  <c r="CT3" i="20"/>
  <c r="CT16" i="20"/>
  <c r="CT29" i="20"/>
  <c r="CT42" i="20"/>
  <c r="DO29" i="20"/>
  <c r="CX42" i="20"/>
  <c r="CX29" i="20"/>
  <c r="CX16" i="20"/>
  <c r="CX3" i="20"/>
  <c r="FC42" i="20"/>
  <c r="CM42" i="20"/>
  <c r="CM16" i="20"/>
  <c r="CM29" i="20"/>
  <c r="CM3" i="20"/>
  <c r="EX16" i="20"/>
  <c r="CY42" i="20"/>
  <c r="CY29" i="20"/>
  <c r="CY16" i="20"/>
  <c r="CY3" i="20"/>
  <c r="DY42" i="20"/>
  <c r="CQ42" i="20"/>
  <c r="CQ29" i="20"/>
  <c r="CQ16" i="20"/>
  <c r="CQ3" i="20"/>
  <c r="EC42" i="20"/>
  <c r="CU42" i="20"/>
  <c r="CU16" i="20"/>
  <c r="CU29" i="20"/>
  <c r="CU3" i="20"/>
  <c r="X29" i="20"/>
  <c r="EZ16" i="20"/>
  <c r="AK16" i="20"/>
  <c r="EI29" i="20"/>
  <c r="DA3" i="20"/>
  <c r="C42" i="20"/>
  <c r="BB3" i="20"/>
  <c r="DR42" i="20"/>
  <c r="EZ42" i="20"/>
  <c r="AO29" i="20"/>
  <c r="G3" i="20"/>
  <c r="AS29" i="20"/>
  <c r="X16" i="20"/>
  <c r="DX42" i="45"/>
  <c r="BW29" i="20"/>
  <c r="FD3" i="20"/>
  <c r="CK16" i="45"/>
  <c r="EM29" i="20"/>
  <c r="DV3" i="20"/>
  <c r="AX3" i="45"/>
  <c r="CK29" i="45"/>
  <c r="FD29" i="20"/>
  <c r="BW3" i="20"/>
  <c r="G42" i="20"/>
  <c r="AK16" i="45"/>
  <c r="AX29" i="45"/>
  <c r="DV42" i="20"/>
  <c r="X42" i="45"/>
  <c r="DX16" i="45"/>
  <c r="DK16" i="45"/>
  <c r="DE16" i="20"/>
  <c r="K16" i="45"/>
  <c r="EW42" i="20"/>
  <c r="AH16" i="20"/>
  <c r="AY42" i="20"/>
  <c r="Y16" i="20"/>
  <c r="AM42" i="20"/>
  <c r="BU16" i="20"/>
  <c r="AP3" i="20"/>
  <c r="FB3" i="20"/>
  <c r="P29" i="20"/>
  <c r="DN3" i="20"/>
  <c r="AX42" i="20"/>
  <c r="ES16" i="20"/>
  <c r="FJ42" i="20"/>
  <c r="AU42" i="20"/>
  <c r="EV29" i="20"/>
  <c r="EE42" i="20"/>
  <c r="CF16" i="20"/>
  <c r="CF42" i="20"/>
  <c r="M42" i="20"/>
  <c r="AX16" i="20"/>
  <c r="AX29" i="20"/>
  <c r="P42" i="20"/>
  <c r="FJ16" i="20"/>
  <c r="H42" i="39"/>
  <c r="BP29" i="20"/>
  <c r="FN42" i="20"/>
  <c r="FN16" i="20"/>
  <c r="FN3" i="20"/>
  <c r="Q16" i="20"/>
  <c r="CG3" i="20"/>
  <c r="EF42" i="20"/>
  <c r="DW3" i="20"/>
  <c r="I29" i="20"/>
  <c r="F3" i="20"/>
  <c r="BU42" i="20"/>
  <c r="CX3" i="45"/>
  <c r="CK3" i="45"/>
  <c r="BK16" i="45"/>
  <c r="AP29" i="20"/>
  <c r="EO29" i="20"/>
  <c r="FF16" i="20"/>
  <c r="FF3" i="20"/>
  <c r="S42" i="39"/>
  <c r="DW16" i="20"/>
  <c r="DT16" i="20"/>
  <c r="CX29" i="45"/>
  <c r="AK3" i="45"/>
  <c r="AQ16" i="20"/>
  <c r="EO42" i="20"/>
  <c r="BH16" i="20"/>
  <c r="AQ3" i="20"/>
  <c r="DG16" i="20"/>
  <c r="DT3" i="20"/>
  <c r="DK29" i="45"/>
  <c r="BK42" i="45"/>
  <c r="DX3" i="45"/>
  <c r="CX16" i="45"/>
  <c r="Z29" i="20"/>
  <c r="DG3" i="20"/>
  <c r="DX42" i="20"/>
  <c r="BY16" i="20"/>
  <c r="DX29" i="20"/>
  <c r="FF29" i="20"/>
  <c r="AX16" i="45"/>
  <c r="K42" i="45"/>
  <c r="K3" i="45"/>
  <c r="DK42" i="45"/>
  <c r="BK3" i="45"/>
  <c r="FE29" i="20"/>
  <c r="DX3" i="20"/>
  <c r="BU29" i="20"/>
  <c r="X3" i="45"/>
  <c r="BK29" i="45"/>
  <c r="X29" i="45"/>
  <c r="AX42" i="45"/>
  <c r="V3" i="39"/>
  <c r="C16" i="45"/>
  <c r="AP16" i="45"/>
  <c r="DN42" i="20"/>
  <c r="AD29" i="20"/>
  <c r="BO16" i="20"/>
  <c r="AG42" i="20"/>
  <c r="EE16" i="20"/>
  <c r="AD3" i="20"/>
  <c r="EB29" i="20"/>
  <c r="DK16" i="20"/>
  <c r="ES42" i="20"/>
  <c r="FM29" i="20"/>
  <c r="AG16" i="20"/>
  <c r="CF3" i="20"/>
  <c r="ES29" i="20"/>
  <c r="EB42" i="20"/>
  <c r="BO3" i="20"/>
  <c r="EE29" i="20"/>
  <c r="EV16" i="20"/>
  <c r="ES3" i="20"/>
  <c r="AG29" i="20"/>
  <c r="DK42" i="20"/>
  <c r="DK29" i="20"/>
  <c r="EB16" i="20"/>
  <c r="P16" i="20"/>
  <c r="AX3" i="20"/>
  <c r="DN29" i="20"/>
  <c r="M3" i="20"/>
  <c r="FM42" i="20"/>
  <c r="CC42" i="20"/>
  <c r="CF29" i="20"/>
  <c r="FM3" i="20"/>
  <c r="EV42" i="20"/>
  <c r="BO42" i="20"/>
  <c r="EV3" i="20"/>
  <c r="AG3" i="20"/>
  <c r="BL29" i="20"/>
  <c r="P3" i="20"/>
  <c r="AD42" i="20"/>
  <c r="CS16" i="39"/>
  <c r="F29" i="39"/>
  <c r="DS16" i="39"/>
  <c r="DF3" i="39"/>
  <c r="DF16" i="39"/>
  <c r="CS42" i="39"/>
  <c r="CF3" i="39"/>
  <c r="CF16" i="39"/>
  <c r="BF42" i="39"/>
  <c r="AS3" i="39"/>
  <c r="DF42" i="39"/>
  <c r="AS16" i="39"/>
  <c r="AF29" i="39"/>
  <c r="CF29" i="39"/>
  <c r="S3" i="39"/>
  <c r="CF42" i="39"/>
  <c r="BF3" i="39"/>
  <c r="AS29" i="39"/>
  <c r="AS42" i="39"/>
  <c r="AF3" i="39"/>
  <c r="AN29" i="45"/>
  <c r="BA16" i="45"/>
  <c r="BA42" i="45"/>
  <c r="N16" i="45"/>
  <c r="AA42" i="45"/>
  <c r="CE16" i="20"/>
  <c r="K29" i="45"/>
  <c r="X16" i="45"/>
  <c r="DK3" i="45"/>
  <c r="FL29" i="20"/>
  <c r="DM3" i="20"/>
  <c r="EU42" i="20"/>
  <c r="L29" i="45"/>
  <c r="CB29" i="20"/>
  <c r="O29" i="20"/>
  <c r="AF16" i="20"/>
  <c r="M29" i="20"/>
  <c r="FJ29" i="20"/>
  <c r="M16" i="20"/>
  <c r="AQ16" i="45"/>
  <c r="CC16" i="20"/>
  <c r="AD16" i="20"/>
  <c r="BL42" i="20"/>
  <c r="DK3" i="20"/>
  <c r="AU3" i="20"/>
  <c r="BL16" i="20"/>
  <c r="FJ3" i="20"/>
  <c r="CC29" i="20"/>
  <c r="CC3" i="20"/>
  <c r="DJ29" i="20"/>
  <c r="BK42" i="20"/>
  <c r="CB3" i="20"/>
  <c r="CE3" i="45"/>
  <c r="CC16" i="45"/>
  <c r="AD29" i="45"/>
  <c r="AD3" i="45"/>
  <c r="DD16" i="45"/>
  <c r="D3" i="45"/>
  <c r="Q16" i="45"/>
  <c r="CQ42" i="45"/>
  <c r="AD16" i="45"/>
  <c r="DC16" i="45"/>
  <c r="BC16" i="45"/>
  <c r="BD29" i="45"/>
  <c r="BD3" i="45"/>
  <c r="BD42" i="45"/>
  <c r="CC29" i="45"/>
  <c r="DQ3" i="45"/>
  <c r="CP29" i="45"/>
  <c r="DD29" i="45"/>
  <c r="AQ29" i="45"/>
  <c r="CE3" i="20"/>
  <c r="L3" i="20"/>
  <c r="AR29" i="45"/>
  <c r="AH16" i="39"/>
  <c r="CU29" i="39"/>
  <c r="AW29" i="20"/>
  <c r="AF42" i="20"/>
  <c r="O3" i="20"/>
  <c r="AP42" i="20"/>
  <c r="BG29" i="20"/>
  <c r="FI3" i="20"/>
  <c r="BK3" i="20"/>
  <c r="ER16" i="20"/>
  <c r="V42" i="20"/>
  <c r="AM29" i="20"/>
  <c r="BX16" i="20"/>
  <c r="H16" i="20"/>
  <c r="DF3" i="20"/>
  <c r="Y3" i="20"/>
  <c r="FB42" i="20"/>
  <c r="O16" i="20"/>
  <c r="AM16" i="20"/>
  <c r="FB16" i="20"/>
  <c r="BU3" i="20"/>
  <c r="EA42" i="20"/>
  <c r="DL29" i="45"/>
  <c r="Y29" i="45"/>
  <c r="CE29" i="45"/>
  <c r="BN3" i="45"/>
  <c r="CR16" i="45"/>
  <c r="CM16" i="45"/>
  <c r="DR3" i="45"/>
  <c r="AE16" i="45"/>
  <c r="DU3" i="39"/>
  <c r="BN29" i="20"/>
  <c r="AW42" i="20"/>
  <c r="AC42" i="20"/>
  <c r="AT29" i="20"/>
  <c r="CB16" i="20"/>
  <c r="AT3" i="20"/>
  <c r="FE42" i="20"/>
  <c r="H42" i="20"/>
  <c r="Y29" i="20"/>
  <c r="EK42" i="20"/>
  <c r="EA16" i="20"/>
  <c r="FL3" i="20"/>
  <c r="BN3" i="20"/>
  <c r="E16" i="20"/>
  <c r="V29" i="20"/>
  <c r="AM3" i="20"/>
  <c r="ER29" i="20"/>
  <c r="Y42" i="20"/>
  <c r="Y16" i="45"/>
  <c r="BP16" i="20"/>
  <c r="AY16" i="20"/>
  <c r="AA29" i="45"/>
  <c r="EA16" i="45"/>
  <c r="CN29" i="45"/>
  <c r="CM3" i="45"/>
  <c r="DZ42" i="45"/>
  <c r="DM16" i="20"/>
  <c r="CE29" i="20"/>
  <c r="BN42" i="20"/>
  <c r="BK16" i="20"/>
  <c r="ER3" i="20"/>
  <c r="DJ16" i="20"/>
  <c r="EN42" i="20"/>
  <c r="FI29" i="20"/>
  <c r="L29" i="20"/>
  <c r="BG16" i="20"/>
  <c r="FE3" i="20"/>
  <c r="BX3" i="20"/>
  <c r="DT42" i="20"/>
  <c r="AW3" i="20"/>
  <c r="DC29" i="20"/>
  <c r="EK3" i="20"/>
  <c r="BD29" i="20"/>
  <c r="AT42" i="20"/>
  <c r="FI16" i="20"/>
  <c r="Y3" i="45"/>
  <c r="AN16" i="45"/>
  <c r="DO3" i="20"/>
  <c r="M3" i="45"/>
  <c r="BM42" i="45"/>
  <c r="L16" i="20"/>
  <c r="ED16" i="20"/>
  <c r="DM29" i="20"/>
  <c r="CE42" i="20"/>
  <c r="FB29" i="20"/>
  <c r="E29" i="20"/>
  <c r="AT16" i="20"/>
  <c r="EA3" i="20"/>
  <c r="AC3" i="20"/>
  <c r="DW42" i="20"/>
  <c r="EN16" i="20"/>
  <c r="DC42" i="20"/>
  <c r="DF16" i="20"/>
  <c r="EU3" i="20"/>
  <c r="AF3" i="20"/>
  <c r="EK16" i="20"/>
  <c r="DC3" i="20"/>
  <c r="DC16" i="20"/>
  <c r="BK29" i="20"/>
  <c r="FI42" i="20"/>
  <c r="Q3" i="20"/>
  <c r="BE16" i="45"/>
  <c r="DE3" i="45"/>
  <c r="DA29" i="45"/>
  <c r="AF29" i="20"/>
  <c r="FL42" i="20"/>
  <c r="EU16" i="20"/>
  <c r="ED29" i="20"/>
  <c r="DM42" i="20"/>
  <c r="EN29" i="20"/>
  <c r="FE16" i="20"/>
  <c r="DF42" i="20"/>
  <c r="DT29" i="20"/>
  <c r="AP16" i="20"/>
  <c r="EN3" i="20"/>
  <c r="BG3" i="20"/>
  <c r="BN16" i="20"/>
  <c r="ED3" i="20"/>
  <c r="EK29" i="20"/>
  <c r="BD3" i="20"/>
  <c r="BD16" i="20"/>
  <c r="ER42" i="20"/>
  <c r="L42" i="20"/>
  <c r="BX29" i="20"/>
  <c r="H29" i="20"/>
  <c r="O42" i="20"/>
  <c r="FL16" i="20"/>
  <c r="EU29" i="20"/>
  <c r="ED42" i="20"/>
  <c r="EA29" i="20"/>
  <c r="AC16" i="20"/>
  <c r="DJ3" i="20"/>
  <c r="BX42" i="20"/>
  <c r="DF29" i="20"/>
  <c r="E42" i="20"/>
  <c r="V3" i="20"/>
  <c r="V16" i="20"/>
  <c r="CB42" i="20"/>
  <c r="AC29" i="20"/>
  <c r="H3" i="20"/>
  <c r="DL42" i="45"/>
  <c r="BC42" i="45"/>
  <c r="CP3" i="45"/>
  <c r="CP42" i="45"/>
  <c r="AC3" i="45"/>
  <c r="P3" i="45"/>
  <c r="DC3" i="45"/>
  <c r="C42" i="45"/>
  <c r="AP3" i="45"/>
  <c r="AC16" i="45"/>
  <c r="CC3" i="45"/>
  <c r="AC42" i="45"/>
  <c r="DC42" i="45"/>
  <c r="DP3" i="45"/>
  <c r="DP29" i="45"/>
  <c r="CP16" i="45"/>
  <c r="Z16" i="20"/>
  <c r="BH29" i="20"/>
  <c r="I42" i="20"/>
  <c r="EO16" i="20"/>
  <c r="DG29" i="20"/>
  <c r="BC29" i="45"/>
  <c r="DC29" i="45"/>
  <c r="P42" i="45"/>
  <c r="BC3" i="45"/>
  <c r="BH3" i="20"/>
  <c r="BY3" i="20"/>
  <c r="I16" i="20"/>
  <c r="DX16" i="20"/>
  <c r="Z3" i="20"/>
  <c r="DP16" i="45"/>
  <c r="P29" i="45"/>
  <c r="AP42" i="45"/>
  <c r="C3" i="45"/>
  <c r="C29" i="45"/>
  <c r="P16" i="45"/>
  <c r="CC42" i="45"/>
  <c r="AP29" i="45"/>
  <c r="AC29" i="45"/>
  <c r="FG16" i="20"/>
  <c r="DD16" i="20"/>
  <c r="AA29" i="20"/>
  <c r="F16" i="20"/>
  <c r="AT16" i="45"/>
  <c r="CI42" i="39"/>
  <c r="DI16" i="39"/>
  <c r="I3" i="39"/>
  <c r="BB16" i="20"/>
  <c r="BS3" i="20"/>
  <c r="AR16" i="20"/>
  <c r="J29" i="20"/>
  <c r="C29" i="20"/>
  <c r="EZ29" i="20"/>
  <c r="EI42" i="20"/>
  <c r="BV16" i="20"/>
  <c r="DV42" i="39"/>
  <c r="CI3" i="39"/>
  <c r="CT3" i="45"/>
  <c r="G3" i="45"/>
  <c r="AI29" i="39"/>
  <c r="BI3" i="39"/>
  <c r="T16" i="20"/>
  <c r="AK3" i="20"/>
  <c r="AA16" i="20"/>
  <c r="BZ3" i="20"/>
  <c r="FG29" i="20"/>
  <c r="AK29" i="20"/>
  <c r="T42" i="20"/>
  <c r="EL3" i="20"/>
  <c r="BI42" i="39"/>
  <c r="DI29" i="39"/>
  <c r="AI42" i="39"/>
  <c r="BG29" i="45"/>
  <c r="AV42" i="39"/>
  <c r="CI16" i="39"/>
  <c r="C16" i="20"/>
  <c r="T3" i="20"/>
  <c r="J42" i="20"/>
  <c r="W42" i="20"/>
  <c r="BB29" i="20"/>
  <c r="AK42" i="20"/>
  <c r="DU3" i="20"/>
  <c r="AV29" i="39"/>
  <c r="BI16" i="39"/>
  <c r="I16" i="39"/>
  <c r="CI29" i="39"/>
  <c r="CV29" i="39"/>
  <c r="DV3" i="39"/>
  <c r="FC29" i="20"/>
  <c r="DU16" i="20"/>
  <c r="EZ3" i="20"/>
  <c r="AA42" i="20"/>
  <c r="BS29" i="20"/>
  <c r="BB42" i="20"/>
  <c r="DD3" i="20"/>
  <c r="DV16" i="39"/>
  <c r="AV3" i="39"/>
  <c r="AT3" i="45"/>
  <c r="AI3" i="39"/>
  <c r="BV29" i="20"/>
  <c r="EI3" i="20"/>
  <c r="AR3" i="20"/>
  <c r="BI42" i="20"/>
  <c r="DR16" i="20"/>
  <c r="DA29" i="20"/>
  <c r="BS42" i="20"/>
  <c r="BV42" i="20"/>
  <c r="DD29" i="20"/>
  <c r="W3" i="20"/>
  <c r="CV16" i="39"/>
  <c r="I29" i="39"/>
  <c r="V42" i="39"/>
  <c r="AV16" i="39"/>
  <c r="F29" i="20"/>
  <c r="AN42" i="20"/>
  <c r="BE29" i="20"/>
  <c r="DA16" i="20"/>
  <c r="DR3" i="20"/>
  <c r="EI16" i="20"/>
  <c r="DR29" i="20"/>
  <c r="I42" i="39"/>
  <c r="V29" i="39"/>
  <c r="CT16" i="45"/>
  <c r="DI42" i="20"/>
  <c r="EC3" i="20"/>
  <c r="DG29" i="45"/>
  <c r="G16" i="45"/>
  <c r="G42" i="45"/>
  <c r="DW29" i="20"/>
  <c r="AT29" i="45"/>
  <c r="CG3" i="45"/>
  <c r="CT42" i="45"/>
  <c r="T16" i="45"/>
  <c r="DG42" i="45"/>
  <c r="CT29" i="45"/>
  <c r="DT3" i="45"/>
  <c r="AV29" i="20"/>
  <c r="G29" i="45"/>
  <c r="AG3" i="45"/>
  <c r="AG42" i="45"/>
  <c r="CG42" i="45"/>
  <c r="AT42" i="45"/>
  <c r="BL3" i="20"/>
  <c r="CG29" i="45"/>
  <c r="DG3" i="45"/>
  <c r="T42" i="45"/>
  <c r="DT16" i="45"/>
  <c r="T3" i="45"/>
  <c r="AU16" i="20"/>
  <c r="DG16" i="45"/>
  <c r="AG29" i="45"/>
  <c r="BG3" i="45"/>
  <c r="AG16" i="45"/>
  <c r="DL29" i="20"/>
  <c r="BG16" i="45"/>
  <c r="DT42" i="45"/>
  <c r="BG42" i="45"/>
  <c r="CG16" i="45"/>
  <c r="T29" i="45"/>
  <c r="FK29" i="20"/>
  <c r="AS42" i="20"/>
  <c r="EQ16" i="20"/>
  <c r="CA3" i="20"/>
  <c r="CD29" i="20"/>
  <c r="AB29" i="20"/>
  <c r="EC29" i="20"/>
  <c r="DY16" i="20"/>
  <c r="DH42" i="20"/>
  <c r="DY29" i="20"/>
  <c r="AA3" i="20"/>
  <c r="DH3" i="20"/>
  <c r="J16" i="20"/>
  <c r="BZ16" i="20"/>
  <c r="BZ42" i="20"/>
  <c r="DH29" i="20"/>
  <c r="AR42" i="20"/>
  <c r="BI29" i="20"/>
  <c r="EP16" i="20"/>
  <c r="EL42" i="20"/>
  <c r="W29" i="20"/>
  <c r="DU42" i="20"/>
  <c r="BV3" i="20"/>
  <c r="FC3" i="20"/>
  <c r="BE16" i="20"/>
  <c r="BE42" i="20"/>
  <c r="DD42" i="20"/>
  <c r="F42" i="20"/>
  <c r="EL29" i="20"/>
  <c r="EL16" i="20"/>
  <c r="EQ42" i="20"/>
  <c r="FH29" i="20"/>
  <c r="K29" i="20"/>
  <c r="DZ42" i="20"/>
  <c r="EQ29" i="20"/>
  <c r="FH16" i="20"/>
  <c r="AB3" i="20"/>
  <c r="DI3" i="20"/>
  <c r="K16" i="20"/>
  <c r="CA16" i="20"/>
  <c r="CA42" i="20"/>
  <c r="DI29" i="20"/>
  <c r="DZ16" i="20"/>
  <c r="AS3" i="20"/>
  <c r="DZ3" i="20"/>
  <c r="AB16" i="20"/>
  <c r="BJ3" i="20"/>
  <c r="BJ29" i="20"/>
  <c r="CD42" i="20"/>
  <c r="EA42" i="45"/>
  <c r="DN3" i="45"/>
  <c r="EA3" i="45"/>
  <c r="BN29" i="45"/>
  <c r="CN42" i="45"/>
  <c r="AN3" i="45"/>
  <c r="DN16" i="45"/>
  <c r="DN29" i="45"/>
  <c r="DA42" i="45"/>
  <c r="CN3" i="45"/>
  <c r="N29" i="45"/>
  <c r="EA29" i="45"/>
  <c r="BA29" i="45"/>
  <c r="BN42" i="45"/>
  <c r="BN16" i="45"/>
  <c r="AA16" i="45"/>
  <c r="N42" i="45"/>
  <c r="CN16" i="45"/>
  <c r="DS29" i="39"/>
  <c r="N3" i="20"/>
  <c r="BM3" i="20"/>
  <c r="ET3" i="20"/>
  <c r="AV16" i="20"/>
  <c r="AE42" i="20"/>
  <c r="BM29" i="20"/>
  <c r="FK42" i="20"/>
  <c r="ET42" i="20"/>
  <c r="CD3" i="20"/>
  <c r="FK3" i="20"/>
  <c r="BM16" i="20"/>
  <c r="AV42" i="20"/>
  <c r="AE29" i="20"/>
  <c r="DL42" i="20"/>
  <c r="AE3" i="20"/>
  <c r="DL3" i="20"/>
  <c r="N16" i="20"/>
  <c r="CD16" i="20"/>
  <c r="N42" i="20"/>
  <c r="DL16" i="20"/>
  <c r="ET16" i="20"/>
  <c r="DI16" i="20"/>
  <c r="AF42" i="39"/>
  <c r="BF16" i="39"/>
  <c r="CA29" i="20"/>
  <c r="AE42" i="45"/>
  <c r="BE3" i="45"/>
  <c r="DR16" i="45"/>
  <c r="CE16" i="45"/>
  <c r="CR3" i="45"/>
  <c r="AR16" i="45"/>
  <c r="E16" i="45"/>
  <c r="AE29" i="45"/>
  <c r="AE3" i="45"/>
  <c r="E29" i="45"/>
  <c r="BE29" i="45"/>
  <c r="AR3" i="45"/>
  <c r="E3" i="45"/>
  <c r="DE16" i="45"/>
  <c r="DE29" i="45"/>
  <c r="R16" i="45"/>
  <c r="DZ16" i="45"/>
  <c r="BM16" i="45"/>
  <c r="AZ16" i="45"/>
  <c r="CM29" i="45"/>
  <c r="Z29" i="45"/>
  <c r="Z3" i="45"/>
  <c r="M42" i="45"/>
  <c r="Z42" i="45"/>
  <c r="DB16" i="20"/>
  <c r="FA16" i="20"/>
  <c r="U29" i="20"/>
  <c r="AL29" i="20"/>
  <c r="D29" i="20"/>
  <c r="U3" i="20"/>
  <c r="DB3" i="20"/>
  <c r="D16" i="20"/>
  <c r="BT16" i="20"/>
  <c r="DS16" i="20"/>
  <c r="BC29" i="20"/>
  <c r="FA42" i="20"/>
  <c r="EJ29" i="20"/>
  <c r="BW16" i="20"/>
  <c r="X3" i="20"/>
  <c r="DE3" i="20"/>
  <c r="G16" i="20"/>
  <c r="DE42" i="20"/>
  <c r="DV29" i="20"/>
  <c r="EM16" i="20"/>
  <c r="BW42" i="20"/>
  <c r="DE29" i="20"/>
  <c r="DV16" i="20"/>
  <c r="AO42" i="20"/>
  <c r="BF29" i="20"/>
  <c r="F42" i="39"/>
  <c r="AF16" i="39"/>
  <c r="CS29" i="39"/>
  <c r="DS3" i="39"/>
  <c r="DJ3" i="39"/>
  <c r="CJ29" i="39"/>
  <c r="AJ3" i="39"/>
  <c r="J29" i="39"/>
  <c r="DJ42" i="39"/>
  <c r="FD16" i="20"/>
  <c r="X42" i="20"/>
  <c r="BC16" i="20"/>
  <c r="BC3" i="20"/>
  <c r="FA29" i="20"/>
  <c r="BJ16" i="20"/>
  <c r="EQ3" i="20"/>
  <c r="FG3" i="20"/>
  <c r="AR29" i="20"/>
  <c r="EP42" i="20"/>
  <c r="DU29" i="20"/>
  <c r="DZ29" i="20"/>
  <c r="ET29" i="20"/>
  <c r="U42" i="20"/>
  <c r="BF16" i="20"/>
  <c r="BF3" i="20"/>
  <c r="AN16" i="20"/>
  <c r="BE3" i="20"/>
  <c r="BT42" i="20"/>
  <c r="BE42" i="45"/>
  <c r="N3" i="45"/>
  <c r="DE42" i="45"/>
  <c r="DR29" i="45"/>
  <c r="R29" i="45"/>
  <c r="AZ42" i="45"/>
  <c r="FH3" i="20"/>
  <c r="FH42" i="20"/>
  <c r="S16" i="39"/>
  <c r="K3" i="20"/>
  <c r="AN42" i="45"/>
  <c r="DF29" i="39"/>
  <c r="F16" i="39"/>
  <c r="BF29" i="39"/>
  <c r="CS3" i="39"/>
  <c r="J16" i="39"/>
  <c r="DJ29" i="39"/>
  <c r="BJ3" i="39"/>
  <c r="G29" i="20"/>
  <c r="BF42" i="20"/>
  <c r="EJ3" i="20"/>
  <c r="FC16" i="20"/>
  <c r="BI16" i="20"/>
  <c r="BI3" i="20"/>
  <c r="BZ29" i="20"/>
  <c r="FG42" i="20"/>
  <c r="AN29" i="20"/>
  <c r="K42" i="20"/>
  <c r="FK16" i="20"/>
  <c r="EM3" i="20"/>
  <c r="AE16" i="20"/>
  <c r="AV3" i="20"/>
  <c r="AL42" i="20"/>
  <c r="R3" i="45"/>
  <c r="R42" i="45"/>
  <c r="CE42" i="45"/>
  <c r="AA3" i="45"/>
  <c r="DQ42" i="45"/>
  <c r="AD42" i="45"/>
  <c r="DD42" i="45"/>
  <c r="CD3" i="45"/>
  <c r="BD16" i="45"/>
  <c r="Q42" i="45"/>
  <c r="CQ3" i="45"/>
  <c r="CD16" i="45"/>
  <c r="CD29" i="45"/>
  <c r="DD3" i="45"/>
  <c r="CQ16" i="45"/>
  <c r="CQ29" i="45"/>
  <c r="Q29" i="45"/>
  <c r="CD42" i="45"/>
  <c r="Q3" i="45"/>
  <c r="D16" i="45"/>
  <c r="DQ16" i="45"/>
  <c r="DQ29" i="45"/>
  <c r="AS16" i="20"/>
  <c r="BM42" i="20"/>
  <c r="EP3" i="20"/>
  <c r="EP29" i="20"/>
  <c r="J3" i="20"/>
  <c r="EC16" i="20"/>
  <c r="AB42" i="20"/>
  <c r="AO16" i="20"/>
  <c r="AO3" i="20"/>
  <c r="W16" i="20"/>
  <c r="AN3" i="20"/>
  <c r="D42" i="20"/>
  <c r="DH16" i="20"/>
  <c r="BA3" i="45"/>
  <c r="DR42" i="45"/>
  <c r="BM3" i="45"/>
  <c r="EB3" i="20"/>
  <c r="P16" i="43"/>
  <c r="Q42" i="20"/>
  <c r="FM29" i="43"/>
  <c r="AG3" i="43"/>
  <c r="DN3" i="43"/>
  <c r="DN42" i="43"/>
  <c r="P29" i="43"/>
  <c r="EE16" i="43"/>
  <c r="AU29" i="39"/>
  <c r="DH42" i="39"/>
  <c r="H29" i="39"/>
  <c r="AH3" i="39"/>
  <c r="O3" i="43"/>
  <c r="ED3" i="43"/>
  <c r="DM3" i="43"/>
  <c r="CY29" i="45"/>
  <c r="DY16" i="45"/>
  <c r="L16" i="45"/>
  <c r="L3" i="45"/>
  <c r="D42" i="45"/>
  <c r="AQ42" i="45"/>
  <c r="D29" i="45"/>
  <c r="AI42" i="43"/>
  <c r="BQ42" i="43"/>
  <c r="CE42" i="43"/>
  <c r="O16" i="43"/>
  <c r="BH42" i="39"/>
  <c r="CU16" i="39"/>
  <c r="U42" i="39"/>
  <c r="AU16" i="39"/>
  <c r="DH3" i="39"/>
  <c r="EU16" i="43"/>
  <c r="CE3" i="43"/>
  <c r="CY42" i="45"/>
  <c r="CL29" i="45"/>
  <c r="L42" i="45"/>
  <c r="DL16" i="45"/>
  <c r="DL3" i="45"/>
  <c r="AL42" i="45"/>
  <c r="AW3" i="43"/>
  <c r="DM42" i="43"/>
  <c r="DY29" i="45"/>
  <c r="AY42" i="45"/>
  <c r="P42" i="43"/>
  <c r="CK42" i="45"/>
  <c r="CX42" i="45"/>
  <c r="AK42" i="45"/>
  <c r="DH29" i="39"/>
  <c r="BH29" i="39"/>
  <c r="CU3" i="39"/>
  <c r="AU3" i="39"/>
  <c r="BN42" i="43"/>
  <c r="BN16" i="43"/>
  <c r="AW42" i="43"/>
  <c r="CL42" i="45"/>
  <c r="DY3" i="45"/>
  <c r="CY16" i="45"/>
  <c r="CY3" i="45"/>
  <c r="Y42" i="45"/>
  <c r="FL16" i="43"/>
  <c r="U29" i="39"/>
  <c r="CH42" i="39"/>
  <c r="DH16" i="39"/>
  <c r="H3" i="39"/>
  <c r="FL42" i="43"/>
  <c r="CL16" i="45"/>
  <c r="CL3" i="45"/>
  <c r="BN3" i="43"/>
  <c r="FL3" i="43"/>
  <c r="ED29" i="43"/>
  <c r="CE16" i="43"/>
  <c r="EV42" i="43"/>
  <c r="AX29" i="43"/>
  <c r="BO16" i="43"/>
  <c r="EE29" i="43"/>
  <c r="EE3" i="43"/>
  <c r="AH29" i="20"/>
  <c r="EW3" i="20"/>
  <c r="AH42" i="39"/>
  <c r="BH16" i="39"/>
  <c r="DU29" i="39"/>
  <c r="U16" i="39"/>
  <c r="H16" i="39"/>
  <c r="FL29" i="43"/>
  <c r="AF42" i="43"/>
  <c r="CE29" i="43"/>
  <c r="BL29" i="45"/>
  <c r="BL16" i="45"/>
  <c r="BL3" i="45"/>
  <c r="BN29" i="43"/>
  <c r="DN42" i="45"/>
  <c r="DA16" i="45"/>
  <c r="CH29" i="39"/>
  <c r="AH29" i="39"/>
  <c r="BH3" i="39"/>
  <c r="CH3" i="39"/>
  <c r="ED16" i="43"/>
  <c r="EU42" i="43"/>
  <c r="DM16" i="43"/>
  <c r="AY29" i="45"/>
  <c r="AY16" i="45"/>
  <c r="AY3" i="45"/>
  <c r="O29" i="43"/>
  <c r="CR42" i="45"/>
  <c r="CR29" i="45"/>
  <c r="E42" i="45"/>
  <c r="CM42" i="45"/>
  <c r="M16" i="45"/>
  <c r="AM3" i="45"/>
  <c r="DM42" i="45"/>
  <c r="BM29" i="45"/>
  <c r="DM16" i="45"/>
  <c r="CZ42" i="45"/>
  <c r="AZ29" i="45"/>
  <c r="CZ16" i="45"/>
  <c r="DZ3" i="45"/>
  <c r="DM29" i="45"/>
  <c r="AM29" i="45"/>
  <c r="DM3" i="45"/>
  <c r="AM42" i="45"/>
  <c r="M29" i="45"/>
  <c r="AM16" i="45"/>
  <c r="CZ3" i="45"/>
  <c r="CZ29" i="45"/>
  <c r="AZ3" i="45"/>
  <c r="Z16" i="45"/>
  <c r="FM16" i="20"/>
  <c r="BO29" i="20"/>
  <c r="CU42" i="39"/>
  <c r="DU16" i="39"/>
  <c r="AU42" i="39"/>
  <c r="CH16" i="39"/>
  <c r="U3" i="39"/>
  <c r="EU3" i="43"/>
  <c r="AW29" i="43"/>
  <c r="DM29" i="43"/>
  <c r="AW16" i="43"/>
  <c r="ED42" i="43"/>
  <c r="AF29" i="43"/>
  <c r="AF16" i="43"/>
  <c r="AL29" i="45"/>
  <c r="AL16" i="45"/>
  <c r="AL3" i="45"/>
  <c r="DY42" i="45"/>
  <c r="FB42" i="43"/>
  <c r="AM29" i="43"/>
  <c r="FB16" i="43"/>
  <c r="E16" i="43"/>
  <c r="DT29" i="43"/>
  <c r="BU29" i="43"/>
  <c r="FB29" i="43"/>
  <c r="V29" i="43"/>
  <c r="EK16" i="43"/>
  <c r="DC16" i="43"/>
  <c r="BD16" i="43"/>
  <c r="V16" i="43"/>
  <c r="EK29" i="43"/>
  <c r="BD29" i="43"/>
  <c r="DC29" i="43"/>
  <c r="E29" i="43"/>
  <c r="DT16" i="43"/>
  <c r="BU16" i="43"/>
  <c r="AM16" i="43"/>
  <c r="O3" i="37" l="1"/>
  <c r="U3" i="37"/>
  <c r="T3" i="37"/>
  <c r="S3" i="37"/>
  <c r="R3" i="37"/>
  <c r="Q3" i="37"/>
  <c r="P3" i="37"/>
  <c r="N3" i="37"/>
  <c r="M3" i="37"/>
  <c r="L3" i="37"/>
  <c r="K3" i="37"/>
  <c r="J3" i="37"/>
  <c r="I3" i="37"/>
  <c r="H3" i="37"/>
  <c r="JD41" i="37"/>
  <c r="IA41" i="37"/>
  <c r="GX41" i="37"/>
  <c r="FU41" i="37"/>
  <c r="DO41" i="37"/>
  <c r="CL41" i="37"/>
  <c r="BI41" i="37"/>
  <c r="AF41" i="37"/>
  <c r="C41" i="37"/>
  <c r="JD28" i="37"/>
  <c r="IA28" i="37"/>
  <c r="GX28" i="37"/>
  <c r="FU28" i="37"/>
  <c r="DO28" i="37"/>
  <c r="CL28" i="37"/>
  <c r="BI28" i="37"/>
  <c r="AF28" i="37"/>
  <c r="C28" i="37"/>
  <c r="JD15" i="37"/>
  <c r="IA15" i="37"/>
  <c r="GX15" i="37"/>
  <c r="FU15" i="37"/>
  <c r="DO15" i="37"/>
  <c r="CL15" i="37"/>
  <c r="BI15" i="37"/>
  <c r="AF15" i="37"/>
  <c r="C15" i="37"/>
  <c r="B56" i="37"/>
  <c r="B44" i="37" s="1"/>
  <c r="B57" i="37"/>
  <c r="B32" i="37" s="1"/>
  <c r="B58" i="37"/>
  <c r="B33" i="37" s="1"/>
  <c r="B59" i="37"/>
  <c r="B21" i="37" s="1"/>
  <c r="B60" i="37"/>
  <c r="B61" i="37"/>
  <c r="B62" i="37"/>
  <c r="B63" i="37"/>
  <c r="B64" i="37"/>
  <c r="B43" i="37"/>
  <c r="B56" i="20"/>
  <c r="B18" i="20" s="1"/>
  <c r="B57" i="20"/>
  <c r="B19" i="20" s="1"/>
  <c r="B58" i="20"/>
  <c r="B46" i="20" s="1"/>
  <c r="B59" i="20"/>
  <c r="B47" i="20" s="1"/>
  <c r="B60" i="20"/>
  <c r="B48" i="20" s="1"/>
  <c r="B61" i="20"/>
  <c r="B10" i="20" s="1"/>
  <c r="B62" i="20"/>
  <c r="B11" i="20" s="1"/>
  <c r="B63" i="20"/>
  <c r="B12" i="20" s="1"/>
  <c r="B64" i="20"/>
  <c r="B13" i="20" s="1"/>
  <c r="B55" i="20"/>
  <c r="B30" i="20" s="1"/>
  <c r="Z13" i="2"/>
  <c r="DP41" i="39"/>
  <c r="DC41" i="39"/>
  <c r="CP41" i="39"/>
  <c r="CC41" i="39"/>
  <c r="BC41" i="39"/>
  <c r="AP41" i="39"/>
  <c r="AC41" i="39"/>
  <c r="P41" i="39"/>
  <c r="C41" i="39"/>
  <c r="DP28" i="39"/>
  <c r="DC28" i="39"/>
  <c r="CP28" i="39"/>
  <c r="CC28" i="39"/>
  <c r="BC28" i="39"/>
  <c r="AP28" i="39"/>
  <c r="AC28" i="39"/>
  <c r="P28" i="39"/>
  <c r="C28" i="39"/>
  <c r="DP15" i="39"/>
  <c r="DC15" i="39"/>
  <c r="CP15" i="39"/>
  <c r="CC15" i="39"/>
  <c r="BC15" i="39"/>
  <c r="AP15" i="39"/>
  <c r="AC15" i="39"/>
  <c r="P15" i="39"/>
  <c r="C15" i="39"/>
  <c r="B8" i="39"/>
  <c r="B7" i="39"/>
  <c r="B6" i="39"/>
  <c r="B5" i="39"/>
  <c r="B4" i="39"/>
  <c r="DP2" i="39"/>
  <c r="DC2" i="39"/>
  <c r="CP2" i="39"/>
  <c r="CC2" i="39"/>
  <c r="BC2" i="39"/>
  <c r="AP2" i="39"/>
  <c r="AC2" i="39"/>
  <c r="P2" i="39"/>
  <c r="C2" i="39"/>
  <c r="JD2" i="37"/>
  <c r="IA2" i="37"/>
  <c r="GX2" i="37"/>
  <c r="FU2" i="37"/>
  <c r="DO2" i="37"/>
  <c r="CL2" i="37"/>
  <c r="BI2" i="37"/>
  <c r="AF2" i="37"/>
  <c r="C2" i="37"/>
  <c r="E3" i="20"/>
  <c r="D3" i="20"/>
  <c r="C3" i="20"/>
  <c r="B10" i="37" l="1"/>
  <c r="B36" i="37"/>
  <c r="B22" i="37"/>
  <c r="B35" i="37"/>
  <c r="B11" i="37"/>
  <c r="B37" i="37"/>
  <c r="B52" i="37"/>
  <c r="B39" i="37"/>
  <c r="B51" i="37"/>
  <c r="B38" i="37"/>
  <c r="JO3" i="37"/>
  <c r="HI3" i="37"/>
  <c r="FC3" i="37"/>
  <c r="CW3" i="37"/>
  <c r="AQ3" i="37"/>
  <c r="IL42" i="37"/>
  <c r="GF42" i="37"/>
  <c r="DZ42" i="37"/>
  <c r="BT42" i="37"/>
  <c r="N42" i="37"/>
  <c r="IL29" i="37"/>
  <c r="IL3" i="37"/>
  <c r="GF3" i="37"/>
  <c r="DZ3" i="37"/>
  <c r="BT3" i="37"/>
  <c r="JO42" i="37"/>
  <c r="HI42" i="37"/>
  <c r="FC42" i="37"/>
  <c r="CW42" i="37"/>
  <c r="AQ42" i="37"/>
  <c r="FC29" i="37"/>
  <c r="CW29" i="37"/>
  <c r="AQ29" i="37"/>
  <c r="JO16" i="37"/>
  <c r="HI16" i="37"/>
  <c r="FC16" i="37"/>
  <c r="CW16" i="37"/>
  <c r="AQ16" i="37"/>
  <c r="JO29" i="37"/>
  <c r="HI29" i="37"/>
  <c r="GF29" i="37"/>
  <c r="DZ29" i="37"/>
  <c r="BT29" i="37"/>
  <c r="N29" i="37"/>
  <c r="IL16" i="37"/>
  <c r="GF16" i="37"/>
  <c r="DZ16" i="37"/>
  <c r="BT16" i="37"/>
  <c r="N16" i="37"/>
  <c r="IF3" i="37"/>
  <c r="FZ3" i="37"/>
  <c r="DT3" i="37"/>
  <c r="BN3" i="37"/>
  <c r="JI42" i="37"/>
  <c r="HC42" i="37"/>
  <c r="EW42" i="37"/>
  <c r="CQ42" i="37"/>
  <c r="AK42" i="37"/>
  <c r="EW3" i="37"/>
  <c r="HC3" i="37"/>
  <c r="H42" i="37"/>
  <c r="JI29" i="37"/>
  <c r="EW29" i="37"/>
  <c r="CQ29" i="37"/>
  <c r="AK29" i="37"/>
  <c r="JI16" i="37"/>
  <c r="HC16" i="37"/>
  <c r="EW16" i="37"/>
  <c r="CQ16" i="37"/>
  <c r="AK16" i="37"/>
  <c r="JI3" i="37"/>
  <c r="BN42" i="37"/>
  <c r="IF29" i="37"/>
  <c r="HC29" i="37"/>
  <c r="DT42" i="37"/>
  <c r="FZ42" i="37"/>
  <c r="AK3" i="37"/>
  <c r="IF42" i="37"/>
  <c r="FZ29" i="37"/>
  <c r="DT29" i="37"/>
  <c r="BN29" i="37"/>
  <c r="H29" i="37"/>
  <c r="IF16" i="37"/>
  <c r="FZ16" i="37"/>
  <c r="DT16" i="37"/>
  <c r="BN16" i="37"/>
  <c r="H16" i="37"/>
  <c r="CQ3" i="37"/>
  <c r="IO3" i="37"/>
  <c r="GI3" i="37"/>
  <c r="EC3" i="37"/>
  <c r="BW3" i="37"/>
  <c r="JR42" i="37"/>
  <c r="HL42" i="37"/>
  <c r="FF42" i="37"/>
  <c r="CZ42" i="37"/>
  <c r="AT42" i="37"/>
  <c r="JR29" i="37"/>
  <c r="JR3" i="37"/>
  <c r="HL3" i="37"/>
  <c r="FF3" i="37"/>
  <c r="CZ3" i="37"/>
  <c r="AT3" i="37"/>
  <c r="IO42" i="37"/>
  <c r="GI42" i="37"/>
  <c r="EC42" i="37"/>
  <c r="BW42" i="37"/>
  <c r="Q42" i="37"/>
  <c r="FF29" i="37"/>
  <c r="CZ29" i="37"/>
  <c r="AT29" i="37"/>
  <c r="JR16" i="37"/>
  <c r="HL16" i="37"/>
  <c r="FF16" i="37"/>
  <c r="CZ16" i="37"/>
  <c r="AT16" i="37"/>
  <c r="IO29" i="37"/>
  <c r="HL29" i="37"/>
  <c r="GI29" i="37"/>
  <c r="EC29" i="37"/>
  <c r="BW29" i="37"/>
  <c r="Q29" i="37"/>
  <c r="IO16" i="37"/>
  <c r="GI16" i="37"/>
  <c r="EC16" i="37"/>
  <c r="BW16" i="37"/>
  <c r="Q16" i="37"/>
  <c r="IG3" i="37"/>
  <c r="GA3" i="37"/>
  <c r="DU3" i="37"/>
  <c r="BO3" i="37"/>
  <c r="JJ42" i="37"/>
  <c r="HD42" i="37"/>
  <c r="EX42" i="37"/>
  <c r="CR42" i="37"/>
  <c r="AL42" i="37"/>
  <c r="JJ3" i="37"/>
  <c r="HD3" i="37"/>
  <c r="EX3" i="37"/>
  <c r="CR3" i="37"/>
  <c r="AL3" i="37"/>
  <c r="IG42" i="37"/>
  <c r="GA42" i="37"/>
  <c r="DU42" i="37"/>
  <c r="BO42" i="37"/>
  <c r="I42" i="37"/>
  <c r="JJ29" i="37"/>
  <c r="EX29" i="37"/>
  <c r="CR29" i="37"/>
  <c r="AL29" i="37"/>
  <c r="JJ16" i="37"/>
  <c r="HD16" i="37"/>
  <c r="EX16" i="37"/>
  <c r="CR16" i="37"/>
  <c r="AL16" i="37"/>
  <c r="IG29" i="37"/>
  <c r="HD29" i="37"/>
  <c r="GA29" i="37"/>
  <c r="DU29" i="37"/>
  <c r="BO29" i="37"/>
  <c r="I29" i="37"/>
  <c r="IG16" i="37"/>
  <c r="GA16" i="37"/>
  <c r="DU16" i="37"/>
  <c r="BO16" i="37"/>
  <c r="I16" i="37"/>
  <c r="IP3" i="37"/>
  <c r="GJ3" i="37"/>
  <c r="ED3" i="37"/>
  <c r="BX3" i="37"/>
  <c r="JS42" i="37"/>
  <c r="HM42" i="37"/>
  <c r="FG42" i="37"/>
  <c r="DA42" i="37"/>
  <c r="AU42" i="37"/>
  <c r="JS29" i="37"/>
  <c r="HM29" i="37"/>
  <c r="JS3" i="37"/>
  <c r="HM3" i="37"/>
  <c r="FG3" i="37"/>
  <c r="DA3" i="37"/>
  <c r="AU3" i="37"/>
  <c r="IP42" i="37"/>
  <c r="GJ42" i="37"/>
  <c r="ED42" i="37"/>
  <c r="BX42" i="37"/>
  <c r="R42" i="37"/>
  <c r="IP29" i="37"/>
  <c r="GJ29" i="37"/>
  <c r="ED29" i="37"/>
  <c r="BX29" i="37"/>
  <c r="R29" i="37"/>
  <c r="IP16" i="37"/>
  <c r="GJ16" i="37"/>
  <c r="ED16" i="37"/>
  <c r="BX16" i="37"/>
  <c r="R16" i="37"/>
  <c r="FG29" i="37"/>
  <c r="DA29" i="37"/>
  <c r="AU29" i="37"/>
  <c r="JS16" i="37"/>
  <c r="HM16" i="37"/>
  <c r="FG16" i="37"/>
  <c r="DA16" i="37"/>
  <c r="AU16" i="37"/>
  <c r="IH3" i="37"/>
  <c r="GB3" i="37"/>
  <c r="DV3" i="37"/>
  <c r="BP3" i="37"/>
  <c r="JK42" i="37"/>
  <c r="HE42" i="37"/>
  <c r="EY42" i="37"/>
  <c r="CS42" i="37"/>
  <c r="AM42" i="37"/>
  <c r="JK29" i="37"/>
  <c r="HE29" i="37"/>
  <c r="JK3" i="37"/>
  <c r="HE3" i="37"/>
  <c r="EY3" i="37"/>
  <c r="CS3" i="37"/>
  <c r="AM3" i="37"/>
  <c r="IH42" i="37"/>
  <c r="GB42" i="37"/>
  <c r="DV42" i="37"/>
  <c r="BP42" i="37"/>
  <c r="J42" i="37"/>
  <c r="IH29" i="37"/>
  <c r="GB29" i="37"/>
  <c r="DV29" i="37"/>
  <c r="BP29" i="37"/>
  <c r="J29" i="37"/>
  <c r="IH16" i="37"/>
  <c r="GB16" i="37"/>
  <c r="DV16" i="37"/>
  <c r="BP16" i="37"/>
  <c r="J16" i="37"/>
  <c r="EY29" i="37"/>
  <c r="CS29" i="37"/>
  <c r="AM29" i="37"/>
  <c r="JK16" i="37"/>
  <c r="HE16" i="37"/>
  <c r="EY16" i="37"/>
  <c r="CS16" i="37"/>
  <c r="AM16" i="37"/>
  <c r="JT3" i="37"/>
  <c r="HN3" i="37"/>
  <c r="FH3" i="37"/>
  <c r="DB3" i="37"/>
  <c r="AV3" i="37"/>
  <c r="IQ42" i="37"/>
  <c r="GK42" i="37"/>
  <c r="EE42" i="37"/>
  <c r="BY42" i="37"/>
  <c r="S42" i="37"/>
  <c r="IQ3" i="37"/>
  <c r="GK3" i="37"/>
  <c r="EE3" i="37"/>
  <c r="BY3" i="37"/>
  <c r="JT42" i="37"/>
  <c r="HN42" i="37"/>
  <c r="FH42" i="37"/>
  <c r="DB42" i="37"/>
  <c r="AV42" i="37"/>
  <c r="JT29" i="37"/>
  <c r="IQ29" i="37"/>
  <c r="HN29" i="37"/>
  <c r="DB29" i="37"/>
  <c r="JT16" i="37"/>
  <c r="GK29" i="37"/>
  <c r="EE29" i="37"/>
  <c r="BY29" i="37"/>
  <c r="S29" i="37"/>
  <c r="IQ16" i="37"/>
  <c r="GK16" i="37"/>
  <c r="EE16" i="37"/>
  <c r="BY16" i="37"/>
  <c r="S16" i="37"/>
  <c r="FH29" i="37"/>
  <c r="AV29" i="37"/>
  <c r="AV16" i="37"/>
  <c r="DB16" i="37"/>
  <c r="FH16" i="37"/>
  <c r="HN16" i="37"/>
  <c r="JL3" i="37"/>
  <c r="HF3" i="37"/>
  <c r="EZ3" i="37"/>
  <c r="CT3" i="37"/>
  <c r="AN3" i="37"/>
  <c r="II42" i="37"/>
  <c r="GC42" i="37"/>
  <c r="DW42" i="37"/>
  <c r="BQ42" i="37"/>
  <c r="K42" i="37"/>
  <c r="II3" i="37"/>
  <c r="GC3" i="37"/>
  <c r="DW3" i="37"/>
  <c r="BQ3" i="37"/>
  <c r="JL42" i="37"/>
  <c r="HF42" i="37"/>
  <c r="EZ42" i="37"/>
  <c r="CT42" i="37"/>
  <c r="AN42" i="37"/>
  <c r="HF29" i="37"/>
  <c r="CT29" i="37"/>
  <c r="GC29" i="37"/>
  <c r="DW29" i="37"/>
  <c r="BQ29" i="37"/>
  <c r="K29" i="37"/>
  <c r="II16" i="37"/>
  <c r="GC16" i="37"/>
  <c r="DW16" i="37"/>
  <c r="BQ16" i="37"/>
  <c r="K16" i="37"/>
  <c r="AN29" i="37"/>
  <c r="JL16" i="37"/>
  <c r="EZ29" i="37"/>
  <c r="JL29" i="37"/>
  <c r="II29" i="37"/>
  <c r="AN16" i="37"/>
  <c r="CT16" i="37"/>
  <c r="EZ16" i="37"/>
  <c r="HF16" i="37"/>
  <c r="JU3" i="37"/>
  <c r="HO3" i="37"/>
  <c r="FI3" i="37"/>
  <c r="DC3" i="37"/>
  <c r="AW3" i="37"/>
  <c r="IR42" i="37"/>
  <c r="GL42" i="37"/>
  <c r="EF42" i="37"/>
  <c r="BZ42" i="37"/>
  <c r="T42" i="37"/>
  <c r="JU42" i="37"/>
  <c r="HO29" i="37"/>
  <c r="FI42" i="37"/>
  <c r="BZ3" i="37"/>
  <c r="GL29" i="37"/>
  <c r="EF29" i="37"/>
  <c r="BZ29" i="37"/>
  <c r="T29" i="37"/>
  <c r="IR16" i="37"/>
  <c r="GL16" i="37"/>
  <c r="EF16" i="37"/>
  <c r="BZ16" i="37"/>
  <c r="T16" i="37"/>
  <c r="EF3" i="37"/>
  <c r="GL3" i="37"/>
  <c r="JU29" i="37"/>
  <c r="IR3" i="37"/>
  <c r="AW42" i="37"/>
  <c r="DC42" i="37"/>
  <c r="FI29" i="37"/>
  <c r="DC29" i="37"/>
  <c r="AW29" i="37"/>
  <c r="JU16" i="37"/>
  <c r="HO16" i="37"/>
  <c r="FI16" i="37"/>
  <c r="DC16" i="37"/>
  <c r="AW16" i="37"/>
  <c r="HO42" i="37"/>
  <c r="IR29" i="37"/>
  <c r="IN3" i="37"/>
  <c r="GH3" i="37"/>
  <c r="EB3" i="37"/>
  <c r="BV3" i="37"/>
  <c r="JQ42" i="37"/>
  <c r="HK42" i="37"/>
  <c r="FE42" i="37"/>
  <c r="CY42" i="37"/>
  <c r="AS42" i="37"/>
  <c r="JQ29" i="37"/>
  <c r="HK3" i="37"/>
  <c r="P42" i="37"/>
  <c r="JQ3" i="37"/>
  <c r="BV42" i="37"/>
  <c r="FE29" i="37"/>
  <c r="CY29" i="37"/>
  <c r="AS29" i="37"/>
  <c r="JQ16" i="37"/>
  <c r="HK16" i="37"/>
  <c r="FE16" i="37"/>
  <c r="CY16" i="37"/>
  <c r="AS16" i="37"/>
  <c r="EB42" i="37"/>
  <c r="GH42" i="37"/>
  <c r="IN29" i="37"/>
  <c r="HK29" i="37"/>
  <c r="IN42" i="37"/>
  <c r="AS3" i="37"/>
  <c r="GH29" i="37"/>
  <c r="EB29" i="37"/>
  <c r="BV29" i="37"/>
  <c r="P29" i="37"/>
  <c r="IN16" i="37"/>
  <c r="GH16" i="37"/>
  <c r="EB16" i="37"/>
  <c r="BV16" i="37"/>
  <c r="P16" i="37"/>
  <c r="CY3" i="37"/>
  <c r="FE3" i="37"/>
  <c r="JM3" i="37"/>
  <c r="HG3" i="37"/>
  <c r="FA3" i="37"/>
  <c r="CU3" i="37"/>
  <c r="AO3" i="37"/>
  <c r="IJ42" i="37"/>
  <c r="GD42" i="37"/>
  <c r="DX42" i="37"/>
  <c r="BR42" i="37"/>
  <c r="L42" i="37"/>
  <c r="HG42" i="37"/>
  <c r="JM29" i="37"/>
  <c r="JM42" i="37"/>
  <c r="GD29" i="37"/>
  <c r="DX29" i="37"/>
  <c r="BR29" i="37"/>
  <c r="L29" i="37"/>
  <c r="IJ16" i="37"/>
  <c r="GD16" i="37"/>
  <c r="DX16" i="37"/>
  <c r="BR16" i="37"/>
  <c r="L16" i="37"/>
  <c r="BR3" i="37"/>
  <c r="CU42" i="37"/>
  <c r="DX3" i="37"/>
  <c r="GD3" i="37"/>
  <c r="IJ29" i="37"/>
  <c r="IJ3" i="37"/>
  <c r="AO42" i="37"/>
  <c r="FA29" i="37"/>
  <c r="CU29" i="37"/>
  <c r="AO29" i="37"/>
  <c r="JM16" i="37"/>
  <c r="HG16" i="37"/>
  <c r="FA16" i="37"/>
  <c r="CU16" i="37"/>
  <c r="AO16" i="37"/>
  <c r="FA42" i="37"/>
  <c r="HG29" i="37"/>
  <c r="JV3" i="37"/>
  <c r="HP3" i="37"/>
  <c r="FJ3" i="37"/>
  <c r="DD3" i="37"/>
  <c r="AX3" i="37"/>
  <c r="IS42" i="37"/>
  <c r="GM42" i="37"/>
  <c r="EG42" i="37"/>
  <c r="CA42" i="37"/>
  <c r="U42" i="37"/>
  <c r="IS3" i="37"/>
  <c r="GM3" i="37"/>
  <c r="EG3" i="37"/>
  <c r="CA3" i="37"/>
  <c r="JV42" i="37"/>
  <c r="HP42" i="37"/>
  <c r="FJ42" i="37"/>
  <c r="DD42" i="37"/>
  <c r="AX42" i="37"/>
  <c r="JV29" i="37"/>
  <c r="GM29" i="37"/>
  <c r="EG29" i="37"/>
  <c r="CA29" i="37"/>
  <c r="U29" i="37"/>
  <c r="IS16" i="37"/>
  <c r="GM16" i="37"/>
  <c r="EG16" i="37"/>
  <c r="CA16" i="37"/>
  <c r="U16" i="37"/>
  <c r="IS29" i="37"/>
  <c r="FJ29" i="37"/>
  <c r="DD29" i="37"/>
  <c r="AX29" i="37"/>
  <c r="JV16" i="37"/>
  <c r="HP16" i="37"/>
  <c r="FJ16" i="37"/>
  <c r="DD16" i="37"/>
  <c r="AX16" i="37"/>
  <c r="HP29" i="37"/>
  <c r="JN3" i="37"/>
  <c r="HH3" i="37"/>
  <c r="FB3" i="37"/>
  <c r="CV3" i="37"/>
  <c r="AP3" i="37"/>
  <c r="IK42" i="37"/>
  <c r="GE42" i="37"/>
  <c r="DY42" i="37"/>
  <c r="BS42" i="37"/>
  <c r="M42" i="37"/>
  <c r="IK3" i="37"/>
  <c r="GE3" i="37"/>
  <c r="DY3" i="37"/>
  <c r="BS3" i="37"/>
  <c r="JN42" i="37"/>
  <c r="HH42" i="37"/>
  <c r="FB42" i="37"/>
  <c r="CV42" i="37"/>
  <c r="AP42" i="37"/>
  <c r="GE29" i="37"/>
  <c r="DY29" i="37"/>
  <c r="BS29" i="37"/>
  <c r="M29" i="37"/>
  <c r="IK16" i="37"/>
  <c r="GE16" i="37"/>
  <c r="DY16" i="37"/>
  <c r="BS16" i="37"/>
  <c r="M16" i="37"/>
  <c r="HH29" i="37"/>
  <c r="FB29" i="37"/>
  <c r="CV29" i="37"/>
  <c r="AP29" i="37"/>
  <c r="JN16" i="37"/>
  <c r="HH16" i="37"/>
  <c r="FB16" i="37"/>
  <c r="CV16" i="37"/>
  <c r="AP16" i="37"/>
  <c r="JN29" i="37"/>
  <c r="IK29" i="37"/>
  <c r="IM3" i="37"/>
  <c r="GG3" i="37"/>
  <c r="EA3" i="37"/>
  <c r="BU3" i="37"/>
  <c r="JP42" i="37"/>
  <c r="HJ42" i="37"/>
  <c r="FD42" i="37"/>
  <c r="CX42" i="37"/>
  <c r="AR42" i="37"/>
  <c r="JP29" i="37"/>
  <c r="JP3" i="37"/>
  <c r="HJ3" i="37"/>
  <c r="FD3" i="37"/>
  <c r="CX3" i="37"/>
  <c r="AR3" i="37"/>
  <c r="IM42" i="37"/>
  <c r="GG42" i="37"/>
  <c r="EA42" i="37"/>
  <c r="BU42" i="37"/>
  <c r="O42" i="37"/>
  <c r="EA29" i="37"/>
  <c r="O29" i="37"/>
  <c r="GG29" i="37"/>
  <c r="FD29" i="37"/>
  <c r="CX29" i="37"/>
  <c r="AR29" i="37"/>
  <c r="JP16" i="37"/>
  <c r="HJ16" i="37"/>
  <c r="FD16" i="37"/>
  <c r="CX16" i="37"/>
  <c r="AR16" i="37"/>
  <c r="BU29" i="37"/>
  <c r="IM29" i="37"/>
  <c r="HJ29" i="37"/>
  <c r="EA16" i="37"/>
  <c r="GG16" i="37"/>
  <c r="IM16" i="37"/>
  <c r="O16" i="37"/>
  <c r="BU16" i="37"/>
  <c r="D55" i="37"/>
  <c r="G3" i="37"/>
  <c r="B43" i="20"/>
  <c r="B32" i="20"/>
  <c r="B50" i="20"/>
  <c r="B31" i="20"/>
  <c r="B39" i="20"/>
  <c r="C3" i="39"/>
  <c r="B51" i="20"/>
  <c r="B20" i="20"/>
  <c r="B24" i="37"/>
  <c r="B4" i="37"/>
  <c r="B7" i="37"/>
  <c r="B5" i="37"/>
  <c r="B34" i="37"/>
  <c r="B45" i="37"/>
  <c r="B46" i="37"/>
  <c r="B12" i="37"/>
  <c r="B13" i="37"/>
  <c r="B23" i="37"/>
  <c r="B8" i="37"/>
  <c r="B22" i="20"/>
  <c r="B33" i="20"/>
  <c r="B44" i="20"/>
  <c r="B52" i="20"/>
  <c r="B17" i="37"/>
  <c r="B25" i="37"/>
  <c r="B47" i="37"/>
  <c r="B21" i="20"/>
  <c r="B23" i="20"/>
  <c r="B34" i="20"/>
  <c r="B45" i="20"/>
  <c r="B18" i="37"/>
  <c r="B26" i="37"/>
  <c r="B48" i="37"/>
  <c r="B24" i="20"/>
  <c r="B35" i="20"/>
  <c r="B19" i="37"/>
  <c r="B30" i="37"/>
  <c r="B49" i="37"/>
  <c r="B17" i="20"/>
  <c r="B25" i="20"/>
  <c r="B36" i="20"/>
  <c r="B9" i="37"/>
  <c r="B20" i="37"/>
  <c r="B31" i="37"/>
  <c r="B50" i="37"/>
  <c r="B26" i="20"/>
  <c r="B37" i="20"/>
  <c r="B38" i="20"/>
  <c r="B49" i="20"/>
  <c r="B6" i="37"/>
  <c r="E3" i="37"/>
  <c r="D3" i="39"/>
  <c r="F3" i="37"/>
  <c r="D3" i="37"/>
  <c r="X7" i="2"/>
  <c r="EZ41" i="20"/>
  <c r="EZ28" i="20"/>
  <c r="EZ15" i="20"/>
  <c r="EZ2" i="20"/>
  <c r="EI41" i="20"/>
  <c r="EI28" i="20"/>
  <c r="EI15" i="20"/>
  <c r="EI2" i="20"/>
  <c r="DR41" i="20"/>
  <c r="DR28" i="20"/>
  <c r="DR15" i="20"/>
  <c r="DR2" i="20"/>
  <c r="DA41" i="20"/>
  <c r="DA28" i="20"/>
  <c r="DA15" i="20"/>
  <c r="DA2" i="20"/>
  <c r="BS41" i="20"/>
  <c r="BS28" i="20"/>
  <c r="BS15" i="20"/>
  <c r="BS2" i="20"/>
  <c r="BB41" i="20"/>
  <c r="BB28" i="20"/>
  <c r="BB15" i="20"/>
  <c r="BB2" i="20"/>
  <c r="AK41" i="20"/>
  <c r="AK28" i="20"/>
  <c r="AK15" i="20"/>
  <c r="AK2" i="20"/>
  <c r="T41" i="20"/>
  <c r="T28" i="20"/>
  <c r="T15" i="20"/>
  <c r="T2" i="20"/>
  <c r="C41" i="20"/>
  <c r="C28" i="20"/>
  <c r="C15" i="20"/>
  <c r="C2" i="20"/>
  <c r="B9" i="20"/>
  <c r="B8" i="20"/>
  <c r="B7" i="20"/>
  <c r="B6" i="20"/>
  <c r="B5" i="20"/>
  <c r="B4" i="20"/>
  <c r="JG3" i="37" l="1"/>
  <c r="HA3" i="37"/>
  <c r="EU3" i="37"/>
  <c r="CO3" i="37"/>
  <c r="AI3" i="37"/>
  <c r="ID42" i="37"/>
  <c r="FX42" i="37"/>
  <c r="DR42" i="37"/>
  <c r="BL42" i="37"/>
  <c r="F42" i="37"/>
  <c r="ID29" i="37"/>
  <c r="ID3" i="37"/>
  <c r="FX3" i="37"/>
  <c r="DR3" i="37"/>
  <c r="BL3" i="37"/>
  <c r="JG42" i="37"/>
  <c r="HA42" i="37"/>
  <c r="EU42" i="37"/>
  <c r="CO42" i="37"/>
  <c r="AI42" i="37"/>
  <c r="JG29" i="37"/>
  <c r="EU29" i="37"/>
  <c r="CO29" i="37"/>
  <c r="AI29" i="37"/>
  <c r="JG16" i="37"/>
  <c r="HA16" i="37"/>
  <c r="EU16" i="37"/>
  <c r="CO16" i="37"/>
  <c r="AI16" i="37"/>
  <c r="HA29" i="37"/>
  <c r="FX29" i="37"/>
  <c r="DR29" i="37"/>
  <c r="BL29" i="37"/>
  <c r="F29" i="37"/>
  <c r="ID16" i="37"/>
  <c r="FX16" i="37"/>
  <c r="DR16" i="37"/>
  <c r="BL16" i="37"/>
  <c r="F16" i="37"/>
  <c r="JE3" i="37"/>
  <c r="GY3" i="37"/>
  <c r="ES3" i="37"/>
  <c r="CM3" i="37"/>
  <c r="AG3" i="37"/>
  <c r="IB42" i="37"/>
  <c r="FV42" i="37"/>
  <c r="DP42" i="37"/>
  <c r="BJ42" i="37"/>
  <c r="D42" i="37"/>
  <c r="ES42" i="37"/>
  <c r="IB3" i="37"/>
  <c r="GY42" i="37"/>
  <c r="FV29" i="37"/>
  <c r="DP29" i="37"/>
  <c r="BJ29" i="37"/>
  <c r="D29" i="37"/>
  <c r="IB16" i="37"/>
  <c r="FV16" i="37"/>
  <c r="DP16" i="37"/>
  <c r="BJ16" i="37"/>
  <c r="D16" i="37"/>
  <c r="AG42" i="37"/>
  <c r="JE42" i="37"/>
  <c r="BJ3" i="37"/>
  <c r="DP3" i="37"/>
  <c r="FV3" i="37"/>
  <c r="JE29" i="37"/>
  <c r="IB29" i="37"/>
  <c r="ES29" i="37"/>
  <c r="CM29" i="37"/>
  <c r="AG29" i="37"/>
  <c r="JE16" i="37"/>
  <c r="GY16" i="37"/>
  <c r="ES16" i="37"/>
  <c r="CM16" i="37"/>
  <c r="AG16" i="37"/>
  <c r="GY29" i="37"/>
  <c r="CM42" i="37"/>
  <c r="JF3" i="37"/>
  <c r="GZ3" i="37"/>
  <c r="ET3" i="37"/>
  <c r="CN3" i="37"/>
  <c r="AH3" i="37"/>
  <c r="IC42" i="37"/>
  <c r="FW42" i="37"/>
  <c r="DQ42" i="37"/>
  <c r="BK42" i="37"/>
  <c r="E42" i="37"/>
  <c r="IC3" i="37"/>
  <c r="FW3" i="37"/>
  <c r="DQ3" i="37"/>
  <c r="BK3" i="37"/>
  <c r="JF42" i="37"/>
  <c r="GZ42" i="37"/>
  <c r="ET42" i="37"/>
  <c r="CN42" i="37"/>
  <c r="AH42" i="37"/>
  <c r="FW29" i="37"/>
  <c r="DQ29" i="37"/>
  <c r="BK29" i="37"/>
  <c r="E29" i="37"/>
  <c r="IC16" i="37"/>
  <c r="FW16" i="37"/>
  <c r="DQ16" i="37"/>
  <c r="BK16" i="37"/>
  <c r="E16" i="37"/>
  <c r="JF29" i="37"/>
  <c r="IC29" i="37"/>
  <c r="ET29" i="37"/>
  <c r="CN29" i="37"/>
  <c r="AH29" i="37"/>
  <c r="JF16" i="37"/>
  <c r="GZ16" i="37"/>
  <c r="ET16" i="37"/>
  <c r="CN16" i="37"/>
  <c r="AH16" i="37"/>
  <c r="GZ29" i="37"/>
  <c r="IE3" i="37"/>
  <c r="FY3" i="37"/>
  <c r="DS3" i="37"/>
  <c r="BM3" i="37"/>
  <c r="JH42" i="37"/>
  <c r="HB42" i="37"/>
  <c r="EV42" i="37"/>
  <c r="CP42" i="37"/>
  <c r="AJ42" i="37"/>
  <c r="JH3" i="37"/>
  <c r="HB3" i="37"/>
  <c r="EV3" i="37"/>
  <c r="CP3" i="37"/>
  <c r="AJ3" i="37"/>
  <c r="IE42" i="37"/>
  <c r="FY42" i="37"/>
  <c r="DS42" i="37"/>
  <c r="BM42" i="37"/>
  <c r="G42" i="37"/>
  <c r="FY29" i="37"/>
  <c r="JH29" i="37"/>
  <c r="EV29" i="37"/>
  <c r="CP29" i="37"/>
  <c r="AJ29" i="37"/>
  <c r="JH16" i="37"/>
  <c r="HB16" i="37"/>
  <c r="EV16" i="37"/>
  <c r="CP16" i="37"/>
  <c r="AJ16" i="37"/>
  <c r="DS29" i="37"/>
  <c r="G29" i="37"/>
  <c r="IE29" i="37"/>
  <c r="HB29" i="37"/>
  <c r="BM29" i="37"/>
  <c r="BM16" i="37"/>
  <c r="DS16" i="37"/>
  <c r="FY16" i="37"/>
  <c r="IE16" i="37"/>
  <c r="G16" i="37"/>
  <c r="C3" i="37"/>
  <c r="JD3" i="37" l="1"/>
  <c r="GX3" i="37"/>
  <c r="ER3" i="37"/>
  <c r="CL3" i="37"/>
  <c r="AF3" i="37"/>
  <c r="IA42" i="37"/>
  <c r="FU42" i="37"/>
  <c r="DO42" i="37"/>
  <c r="BI42" i="37"/>
  <c r="C42" i="37"/>
  <c r="IA3" i="37"/>
  <c r="FU3" i="37"/>
  <c r="DO3" i="37"/>
  <c r="BI3" i="37"/>
  <c r="JD42" i="37"/>
  <c r="GX42" i="37"/>
  <c r="ER42" i="37"/>
  <c r="CL42" i="37"/>
  <c r="AF42" i="37"/>
  <c r="FU29" i="37"/>
  <c r="DO29" i="37"/>
  <c r="BI29" i="37"/>
  <c r="C29" i="37"/>
  <c r="IA16" i="37"/>
  <c r="FU16" i="37"/>
  <c r="DO16" i="37"/>
  <c r="BI16" i="37"/>
  <c r="C16" i="37"/>
  <c r="IA29" i="37"/>
  <c r="ER29" i="37"/>
  <c r="CL29" i="37"/>
  <c r="JD29" i="37"/>
  <c r="GX29" i="37"/>
  <c r="AF29" i="37"/>
  <c r="JD16" i="37"/>
  <c r="ER16" i="37"/>
  <c r="AF16" i="37"/>
  <c r="CL16" i="37"/>
  <c r="GX16" i="37"/>
  <c r="C18" i="22"/>
  <c r="C19" i="22"/>
  <c r="C16" i="22"/>
  <c r="C17" i="22"/>
  <c r="C12" i="22"/>
  <c r="C13" i="22"/>
  <c r="C14" i="22"/>
  <c r="C11" i="22"/>
  <c r="C6" i="22"/>
  <c r="C8" i="22"/>
  <c r="C9" i="22"/>
  <c r="C7" i="22"/>
  <c r="C21" i="22" l="1"/>
  <c r="D19" i="25" l="1"/>
  <c r="E19" i="25" s="1"/>
  <c r="F19" i="25" s="1"/>
  <c r="C20" i="22" l="1"/>
  <c r="C16" i="11" s="1"/>
  <c r="C2" i="22"/>
  <c r="B4" i="22" l="1"/>
  <c r="C22" i="11" l="1"/>
  <c r="C18" i="11" l="1"/>
  <c r="C17" i="11"/>
  <c r="C23" i="22"/>
  <c r="C24" i="22"/>
  <c r="C23" i="11"/>
  <c r="C21" i="11" l="1"/>
</calcChain>
</file>

<file path=xl/sharedStrings.xml><?xml version="1.0" encoding="utf-8"?>
<sst xmlns="http://schemas.openxmlformats.org/spreadsheetml/2006/main" count="5350" uniqueCount="1017">
  <si>
    <t>Zip Code</t>
  </si>
  <si>
    <t>https://www.energy.ca.gov/media/3560</t>
  </si>
  <si>
    <t>Vintages</t>
  </si>
  <si>
    <t>CZ Offset Factor (columns)</t>
  </si>
  <si>
    <t>Pre-1979</t>
  </si>
  <si>
    <t>No Cooling with Wall Furnace</t>
  </si>
  <si>
    <t>1979-1995</t>
  </si>
  <si>
    <t>No Cooling with 80 AFUE Furnace</t>
  </si>
  <si>
    <t>1996-2012</t>
  </si>
  <si>
    <t>Standard AC Window Unit and Wall Furnace</t>
  </si>
  <si>
    <t>Vintage Offset Factor (rows)</t>
  </si>
  <si>
    <t>2013 and Later</t>
  </si>
  <si>
    <t>Gas Furnace Split System: 10 SEER, 80 AFUE Furnace</t>
  </si>
  <si>
    <t>Ducted Variable Speed Heat Pump: 17 SEER, 9.4 HSPF</t>
  </si>
  <si>
    <t>Gas Furnace Split System: 12 SEER, 80 AFUE Furnace</t>
  </si>
  <si>
    <t>Gas Furnace Split System: 13 SEER, 80 AFUE Furnace</t>
  </si>
  <si>
    <t>Ductless Variable Speed Heat Pump: 19 SEER, 11 HSPF</t>
  </si>
  <si>
    <t>Gas Furnace Split System: 14 SEER, 80 AFUE Furnace</t>
  </si>
  <si>
    <t>Building Vintage Assumptions</t>
  </si>
  <si>
    <t>home built pre-1979 with 1400 square feet and 1978 Title 24 Code.</t>
  </si>
  <si>
    <t>home built between 1979 and 1995 with 2100 square feet and 1987 Title 24 Code.</t>
  </si>
  <si>
    <t>home built between 1996 and 2012 with 2100 square feet and 2001 Title 24 Code.</t>
  </si>
  <si>
    <t>home built 2013 or later with 2700 square feet and 2013 Title 24 Code.</t>
  </si>
  <si>
    <t>2013 and later</t>
  </si>
  <si>
    <t>kWh</t>
  </si>
  <si>
    <t>Therms</t>
  </si>
  <si>
    <t>Btu</t>
  </si>
  <si>
    <t>Climate Zone</t>
  </si>
  <si>
    <t>Year Home Built or Re-Insulated</t>
  </si>
  <si>
    <t>Current System Type</t>
  </si>
  <si>
    <t>Proposed New System Type</t>
  </si>
  <si>
    <t>Cost Percent Savings</t>
  </si>
  <si>
    <t>Energy Percent Savings</t>
  </si>
  <si>
    <t>Greenhouse Gas Percent Savings</t>
  </si>
  <si>
    <t>Estimated New Monthly Bill</t>
  </si>
  <si>
    <t>Estimated Monthly Savings</t>
  </si>
  <si>
    <t>Estimated Annual Savings</t>
  </si>
  <si>
    <t>Current System kWh Usage</t>
  </si>
  <si>
    <t>Current System Therms Usage</t>
  </si>
  <si>
    <t>Current System Energy (kBtu)</t>
  </si>
  <si>
    <t>Current System Greenhouse Gas (Tons CO2)</t>
  </si>
  <si>
    <t>Proposed System kWh Usage</t>
  </si>
  <si>
    <t>Proposed System Therms Usage</t>
  </si>
  <si>
    <t>Proposed System Energy (kBtu)</t>
  </si>
  <si>
    <t>Proposed System Greenhouse Gas (Tons CO2)</t>
  </si>
  <si>
    <t>Electricity Percent Savings</t>
  </si>
  <si>
    <t>Gas Percent Savings</t>
  </si>
  <si>
    <t>https://beopt.nrel.gov/home</t>
  </si>
  <si>
    <t xml:space="preserve">https://www2.socalgas.com/regulatory/tariffs/tm2/pdf/GR.pdf </t>
  </si>
  <si>
    <r>
      <rPr>
        <b/>
        <i/>
        <sz val="11"/>
        <color theme="1"/>
        <rFont val="Calibri"/>
        <family val="2"/>
        <scheme val="minor"/>
      </rPr>
      <t>Estimated New Monthly Bill</t>
    </r>
    <r>
      <rPr>
        <sz val="11"/>
        <color theme="1"/>
        <rFont val="Calibri"/>
        <family val="2"/>
        <scheme val="minor"/>
      </rPr>
      <t xml:space="preserve">
The Estimated New Monthly Bill is the potential new monthly bill amount based on the Cost Percent Savings with the new system.</t>
    </r>
  </si>
  <si>
    <r>
      <rPr>
        <b/>
        <i/>
        <sz val="11"/>
        <color theme="1"/>
        <rFont val="Calibri"/>
        <family val="2"/>
        <scheme val="minor"/>
      </rPr>
      <t>Estimated Monthly Savings</t>
    </r>
    <r>
      <rPr>
        <sz val="11"/>
        <color theme="1"/>
        <rFont val="Calibri"/>
        <family val="2"/>
        <scheme val="minor"/>
      </rPr>
      <t xml:space="preserve">
Similar to the Estimated New Monthly Bill, the Estimated Monthly Savings is the potential cost savings amount based on the Cost Percent Savings with the new system.</t>
    </r>
  </si>
  <si>
    <r>
      <rPr>
        <b/>
        <i/>
        <sz val="11"/>
        <color theme="1"/>
        <rFont val="Calibri"/>
        <family val="2"/>
        <scheme val="minor"/>
      </rPr>
      <t>Estimated Annual Savings</t>
    </r>
    <r>
      <rPr>
        <sz val="11"/>
        <color theme="1"/>
        <rFont val="Calibri"/>
        <family val="2"/>
        <scheme val="minor"/>
      </rPr>
      <t xml:space="preserve">
The Estimated Annual Savings is the potential savings that that customer could have annually with the new system.</t>
    </r>
  </si>
  <si>
    <r>
      <rPr>
        <b/>
        <sz val="11"/>
        <rFont val="Calibri (Body)"/>
      </rPr>
      <t>Customer Behavior</t>
    </r>
    <r>
      <rPr>
        <sz val="11"/>
        <color rgb="FFFF0000"/>
        <rFont val="Calibri"/>
        <family val="2"/>
        <scheme val="minor"/>
      </rPr>
      <t xml:space="preserve">
</t>
    </r>
    <r>
      <rPr>
        <sz val="11"/>
        <color theme="1"/>
        <rFont val="Calibri"/>
        <family val="2"/>
      </rPr>
      <t>The tool assumes same operation of the HVAC (e.g. setpoint, schedule, etc.) between existing and proposed cases.</t>
    </r>
  </si>
  <si>
    <r>
      <rPr>
        <b/>
        <sz val="11"/>
        <color theme="1"/>
        <rFont val="Calibri (Body)"/>
      </rPr>
      <t>Current System Heating</t>
    </r>
    <r>
      <rPr>
        <sz val="11"/>
        <color theme="1"/>
        <rFont val="Calibri"/>
        <family val="2"/>
        <scheme val="minor"/>
      </rPr>
      <t xml:space="preserve">
For existing systems with a gas furnace, 80% AFUE was used. For wall furnaces, 60% AFUE was used.</t>
    </r>
  </si>
  <si>
    <r>
      <rPr>
        <b/>
        <sz val="11"/>
        <color theme="1"/>
        <rFont val="Calibri (Body)"/>
      </rPr>
      <t>Building Envelope and Size</t>
    </r>
    <r>
      <rPr>
        <sz val="11"/>
        <color theme="1"/>
        <rFont val="Calibri"/>
        <family val="2"/>
        <scheme val="minor"/>
      </rPr>
      <t xml:space="preserve">
For the building envelope and home size, models used were the same used in the Energy + Environment Economics (E3) Residential Building Electrification in California Study (see link below for study):
•	1,400ft2 single story home (Pre-1979)
•	2,100 ft2 single story home (1979-2012)
•	2,700 ft2 two-story home (2013 and After)</t>
    </r>
  </si>
  <si>
    <t xml:space="preserve">https://www.ethree.com/wp-content/uploads/2019/04/E3_Residential_Building_Electrification_in_California_April_2019.pdf </t>
  </si>
  <si>
    <t>Home Vintage Table</t>
  </si>
  <si>
    <t>2013-Present</t>
  </si>
  <si>
    <t>Home Size (sq.ft.)</t>
  </si>
  <si>
    <t>Stories</t>
  </si>
  <si>
    <t>Walls</t>
  </si>
  <si>
    <t>R-11</t>
  </si>
  <si>
    <t>R-13</t>
  </si>
  <si>
    <t>Roof</t>
  </si>
  <si>
    <t>R-13 attic</t>
  </si>
  <si>
    <t>R-19 attic</t>
  </si>
  <si>
    <t>R-30 attic</t>
  </si>
  <si>
    <t>Floor</t>
  </si>
  <si>
    <t>Raised floor R-0 vented</t>
  </si>
  <si>
    <t>Slab</t>
  </si>
  <si>
    <t>Windows</t>
  </si>
  <si>
    <t>Single pane wood clear .84/.63</t>
  </si>
  <si>
    <t>Dual pane vinyl clear.49/.56</t>
  </si>
  <si>
    <t>Dual pane vinyl low-e .37/.30</t>
  </si>
  <si>
    <t>Window Area % of sq.ft.</t>
  </si>
  <si>
    <t>Water Heating</t>
  </si>
  <si>
    <t>Gas tank .60</t>
  </si>
  <si>
    <t>Gas tankless .82</t>
  </si>
  <si>
    <t>Air Leakage</t>
  </si>
  <si>
    <t>15 ACH50</t>
  </si>
  <si>
    <t>10 ACH50</t>
  </si>
  <si>
    <t>8 ACH50</t>
  </si>
  <si>
    <t>7 ACH50</t>
  </si>
  <si>
    <t>HVAC Ducts</t>
  </si>
  <si>
    <t>10% leakage R-2 in attic</t>
  </si>
  <si>
    <t>10% leakage R-4.2 in attic</t>
  </si>
  <si>
    <t>7.5% leakage R-6 in attic</t>
  </si>
  <si>
    <t>Mechanical Ventilation</t>
  </si>
  <si>
    <t>None</t>
  </si>
  <si>
    <t>Continuous ASHRAE 2010</t>
  </si>
  <si>
    <t>Radiant Barrier in Attic</t>
  </si>
  <si>
    <t>Yes</t>
  </si>
  <si>
    <t>Garage</t>
  </si>
  <si>
    <t>Detached</t>
  </si>
  <si>
    <t>Attached</t>
  </si>
  <si>
    <t>Plumbing</t>
  </si>
  <si>
    <t>Copper R-0</t>
  </si>
  <si>
    <t>PEX R-0</t>
  </si>
  <si>
    <t>Heating/Cooling Setpoints</t>
  </si>
  <si>
    <t>Lighting</t>
  </si>
  <si>
    <t>CFL</t>
  </si>
  <si>
    <t>Misc Electric Loads % of Default</t>
  </si>
  <si>
    <t>Title 24 Code Used</t>
  </si>
  <si>
    <r>
      <rPr>
        <b/>
        <sz val="11"/>
        <rFont val="Calibri (Body)"/>
      </rPr>
      <t>Whole House Energy Usage</t>
    </r>
    <r>
      <rPr>
        <sz val="11"/>
        <color rgb="FFFF0000"/>
        <rFont val="Calibri"/>
        <family val="2"/>
        <scheme val="minor"/>
      </rPr>
      <t xml:space="preserve">
</t>
    </r>
    <r>
      <rPr>
        <sz val="11"/>
        <color theme="1"/>
        <rFont val="Calibri"/>
        <family val="2"/>
      </rPr>
      <t>The outputs from the model, which were used for the matrix lookups in the tool are based off of the entire home, as opposed to heating and cooling only. Therefore, note that when selecting a heat pump in the tool, there is still gas usage from other household appliances being taken into account.</t>
    </r>
  </si>
  <si>
    <t>Baseline Territory</t>
  </si>
  <si>
    <t>P</t>
  </si>
  <si>
    <t>Q</t>
  </si>
  <si>
    <t>R</t>
  </si>
  <si>
    <t>S</t>
  </si>
  <si>
    <t>T</t>
  </si>
  <si>
    <t>V</t>
  </si>
  <si>
    <t>W</t>
  </si>
  <si>
    <t>X</t>
  </si>
  <si>
    <t>Y</t>
  </si>
  <si>
    <t>Rates</t>
  </si>
  <si>
    <t>E-TOU-C</t>
  </si>
  <si>
    <t>E-TOU-D</t>
  </si>
  <si>
    <t>County</t>
  </si>
  <si>
    <t>City</t>
  </si>
  <si>
    <t>Zip</t>
  </si>
  <si>
    <t>Territory (?)</t>
  </si>
  <si>
    <t>PG&amp;E Gas Service</t>
  </si>
  <si>
    <t>Alameda</t>
  </si>
  <si>
    <t>Albany</t>
  </si>
  <si>
    <t>Berkeley</t>
  </si>
  <si>
    <t>Castro Valley</t>
  </si>
  <si>
    <t>Dublin</t>
  </si>
  <si>
    <t>Emeryville</t>
  </si>
  <si>
    <t>Fremont</t>
  </si>
  <si>
    <t>Hayward</t>
  </si>
  <si>
    <t>Livermore</t>
  </si>
  <si>
    <t>Newark</t>
  </si>
  <si>
    <t>Oakland</t>
  </si>
  <si>
    <t>Piedmont</t>
  </si>
  <si>
    <t>Pleasanton</t>
  </si>
  <si>
    <t>San Leandro</t>
  </si>
  <si>
    <t>San Lorenzo</t>
  </si>
  <si>
    <t>Sunol</t>
  </si>
  <si>
    <t>Union City</t>
  </si>
  <si>
    <t>Alpine</t>
  </si>
  <si>
    <t>Arnold</t>
  </si>
  <si>
    <t>Markleeville</t>
  </si>
  <si>
    <t>?</t>
  </si>
  <si>
    <t>Amador</t>
  </si>
  <si>
    <t>Amador City</t>
  </si>
  <si>
    <t>Drytown</t>
  </si>
  <si>
    <t>Fiddletown</t>
  </si>
  <si>
    <t>Ione</t>
  </si>
  <si>
    <t>Jackson</t>
  </si>
  <si>
    <t>Martell</t>
  </si>
  <si>
    <t>Pine Grove</t>
  </si>
  <si>
    <t>Pioneer</t>
  </si>
  <si>
    <t>Plymouth</t>
  </si>
  <si>
    <t>River Pines</t>
  </si>
  <si>
    <t>Sutter Creek</t>
  </si>
  <si>
    <t>Volcano</t>
  </si>
  <si>
    <t>Butte</t>
  </si>
  <si>
    <t>Bangor</t>
  </si>
  <si>
    <t>Berry Creek</t>
  </si>
  <si>
    <t>Biggs</t>
  </si>
  <si>
    <t>Chico</t>
  </si>
  <si>
    <t>Clipper Mills</t>
  </si>
  <si>
    <t>Cohasset</t>
  </si>
  <si>
    <t>Durham</t>
  </si>
  <si>
    <t>Feather Falls</t>
  </si>
  <si>
    <t>Forbestown</t>
  </si>
  <si>
    <t>Forest Ranch</t>
  </si>
  <si>
    <t>Gridley</t>
  </si>
  <si>
    <t>Magalia</t>
  </si>
  <si>
    <t>Nelson</t>
  </si>
  <si>
    <t>Oroville</t>
  </si>
  <si>
    <t>Palermo</t>
  </si>
  <si>
    <t>Paradise</t>
  </si>
  <si>
    <t>Pulga</t>
  </si>
  <si>
    <t>Richvale</t>
  </si>
  <si>
    <t>Stirling City</t>
  </si>
  <si>
    <t>Calaveras</t>
  </si>
  <si>
    <t>Altaville</t>
  </si>
  <si>
    <t>Angels</t>
  </si>
  <si>
    <t>Angels Camp</t>
  </si>
  <si>
    <t>Avery</t>
  </si>
  <si>
    <t>Bear Valley</t>
  </si>
  <si>
    <t>Burson</t>
  </si>
  <si>
    <t>Camp Connell</t>
  </si>
  <si>
    <t>Campo Seco</t>
  </si>
  <si>
    <t>Copperopolis</t>
  </si>
  <si>
    <t>Douglas Flat</t>
  </si>
  <si>
    <t>Farmington</t>
  </si>
  <si>
    <t>Glencoe</t>
  </si>
  <si>
    <t>Hathaway Pines</t>
  </si>
  <si>
    <t>Mokelumne Hill</t>
  </si>
  <si>
    <t>Mountain Ranch</t>
  </si>
  <si>
    <t>Murphys</t>
  </si>
  <si>
    <t>Rail Road Flat</t>
  </si>
  <si>
    <t>San Andreas</t>
  </si>
  <si>
    <t>Sheep Ranch</t>
  </si>
  <si>
    <t>Vallecito</t>
  </si>
  <si>
    <t>Valley Springs</t>
  </si>
  <si>
    <t>Wallace</t>
  </si>
  <si>
    <t>West Point</t>
  </si>
  <si>
    <t>Wilseyville</t>
  </si>
  <si>
    <t>Colusa</t>
  </si>
  <si>
    <t>Arbuckle</t>
  </si>
  <si>
    <t>College City</t>
  </si>
  <si>
    <t>Grimes</t>
  </si>
  <si>
    <t>Maxwell</t>
  </si>
  <si>
    <t>Stonyford</t>
  </si>
  <si>
    <t>Williams</t>
  </si>
  <si>
    <t>Contra Costa</t>
  </si>
  <si>
    <t>Alamo</t>
  </si>
  <si>
    <t>Antioch</t>
  </si>
  <si>
    <t>Bay Point</t>
  </si>
  <si>
    <t>Bethel Island</t>
  </si>
  <si>
    <t>Brentwood</t>
  </si>
  <si>
    <t>Byron</t>
  </si>
  <si>
    <t>Canyon</t>
  </si>
  <si>
    <t>Clayton</t>
  </si>
  <si>
    <t>Concord</t>
  </si>
  <si>
    <t>Crockett</t>
  </si>
  <si>
    <t>Danville</t>
  </si>
  <si>
    <t>Diablo</t>
  </si>
  <si>
    <t>Discovery Bay</t>
  </si>
  <si>
    <t>El Cerrito</t>
  </si>
  <si>
    <t>El Sobrante</t>
  </si>
  <si>
    <t>Hercules</t>
  </si>
  <si>
    <t>Knightsend</t>
  </si>
  <si>
    <t>Lafayette</t>
  </si>
  <si>
    <t>Martinez</t>
  </si>
  <si>
    <t>Moraga</t>
  </si>
  <si>
    <t>Oakley</t>
  </si>
  <si>
    <t>Orinda</t>
  </si>
  <si>
    <t>Pacheco</t>
  </si>
  <si>
    <t>Pinole</t>
  </si>
  <si>
    <t>Pittsburg</t>
  </si>
  <si>
    <t>Pleasant Hill</t>
  </si>
  <si>
    <t>Port Costa</t>
  </si>
  <si>
    <t>Richmond</t>
  </si>
  <si>
    <t>Rodeo</t>
  </si>
  <si>
    <t>San Pablo</t>
  </si>
  <si>
    <t>San Ramon</t>
  </si>
  <si>
    <t>Walnut Creek</t>
  </si>
  <si>
    <t>El Dorado</t>
  </si>
  <si>
    <t>Cameron Park</t>
  </si>
  <si>
    <t>Camino</t>
  </si>
  <si>
    <t>Coloma</t>
  </si>
  <si>
    <t>Cool</t>
  </si>
  <si>
    <t>Diamond Springs</t>
  </si>
  <si>
    <t>Echo Lake</t>
  </si>
  <si>
    <t>El Dorado Hills</t>
  </si>
  <si>
    <t>Fair Play</t>
  </si>
  <si>
    <t>Garden Valley</t>
  </si>
  <si>
    <t>Georgetown</t>
  </si>
  <si>
    <t>Greenwood</t>
  </si>
  <si>
    <t>Grizzly Flats</t>
  </si>
  <si>
    <t>Kelsey</t>
  </si>
  <si>
    <t>Kyburz</t>
  </si>
  <si>
    <t>Latrobe</t>
  </si>
  <si>
    <t>Lotus</t>
  </si>
  <si>
    <t>Mount Aukum</t>
  </si>
  <si>
    <t>Pacific House</t>
  </si>
  <si>
    <t>Pilot Hill</t>
  </si>
  <si>
    <t>Placerville</t>
  </si>
  <si>
    <t>Pollock Pines</t>
  </si>
  <si>
    <t>Rescue</t>
  </si>
  <si>
    <t>Shingle Springs</t>
  </si>
  <si>
    <t>Somerset</t>
  </si>
  <si>
    <t>Twin Bridges</t>
  </si>
  <si>
    <t>Fresno</t>
  </si>
  <si>
    <t>Auberry</t>
  </si>
  <si>
    <t>Big Creek</t>
  </si>
  <si>
    <t>Biola</t>
  </si>
  <si>
    <t>Burrel</t>
  </si>
  <si>
    <t>Cantua Creek</t>
  </si>
  <si>
    <t>Caruthers</t>
  </si>
  <si>
    <t>Clovis</t>
  </si>
  <si>
    <t>Coalinga</t>
  </si>
  <si>
    <t>Del Rey</t>
  </si>
  <si>
    <t>Dunlap</t>
  </si>
  <si>
    <t>Firebaugh</t>
  </si>
  <si>
    <t>Five Points</t>
  </si>
  <si>
    <t>Fowler</t>
  </si>
  <si>
    <t>Helm</t>
  </si>
  <si>
    <t>Hume</t>
  </si>
  <si>
    <t>Huron</t>
  </si>
  <si>
    <t>Kerman</t>
  </si>
  <si>
    <t>Kingsburg</t>
  </si>
  <si>
    <t>Laton</t>
  </si>
  <si>
    <t>Mendota</t>
  </si>
  <si>
    <t>Miramonte</t>
  </si>
  <si>
    <t>Orange Cove</t>
  </si>
  <si>
    <t>Parlier</t>
  </si>
  <si>
    <t>Piedra</t>
  </si>
  <si>
    <t>Prather</t>
  </si>
  <si>
    <t>Raisin City</t>
  </si>
  <si>
    <t>Reedley</t>
  </si>
  <si>
    <t>Riverdale</t>
  </si>
  <si>
    <t>San Joaquin</t>
  </si>
  <si>
    <t>Sanger</t>
  </si>
  <si>
    <t>Selma</t>
  </si>
  <si>
    <t>Shaver Lake</t>
  </si>
  <si>
    <t>Squaw Valley</t>
  </si>
  <si>
    <t>Tollhouse</t>
  </si>
  <si>
    <t>Tranquillity</t>
  </si>
  <si>
    <t>Glenn</t>
  </si>
  <si>
    <t>Artois</t>
  </si>
  <si>
    <t>Butte City</t>
  </si>
  <si>
    <t>Elk Creek</t>
  </si>
  <si>
    <t>Hamilton City</t>
  </si>
  <si>
    <t>Orland</t>
  </si>
  <si>
    <t>Princeton</t>
  </si>
  <si>
    <t>Willows</t>
  </si>
  <si>
    <t>Humboldt</t>
  </si>
  <si>
    <t>Alderpoint</t>
  </si>
  <si>
    <t>Arcata</t>
  </si>
  <si>
    <t>Bayside</t>
  </si>
  <si>
    <t>Blocksburg</t>
  </si>
  <si>
    <t>Blue Lake</t>
  </si>
  <si>
    <t>Bridgeville</t>
  </si>
  <si>
    <t>Carlotta</t>
  </si>
  <si>
    <t>Cutten</t>
  </si>
  <si>
    <t>Eureka</t>
  </si>
  <si>
    <t>Ferndale</t>
  </si>
  <si>
    <t>Fields Landing</t>
  </si>
  <si>
    <t>Fortuna</t>
  </si>
  <si>
    <t>Garberville</t>
  </si>
  <si>
    <t>Hondeydew</t>
  </si>
  <si>
    <t>Hoopa</t>
  </si>
  <si>
    <t>Hydesville</t>
  </si>
  <si>
    <t>Kneeland</t>
  </si>
  <si>
    <t>Korbel</t>
  </si>
  <si>
    <t>Loleta</t>
  </si>
  <si>
    <t>Mckinleyville</t>
  </si>
  <si>
    <t>Miranda</t>
  </si>
  <si>
    <t>Myers Flat</t>
  </si>
  <si>
    <t>Orick</t>
  </si>
  <si>
    <t>Orleans</t>
  </si>
  <si>
    <t>Petrolia</t>
  </si>
  <si>
    <t>Phillipsville</t>
  </si>
  <si>
    <t>Redcrest</t>
  </si>
  <si>
    <t>Redway</t>
  </si>
  <si>
    <t>Rio Dell</t>
  </si>
  <si>
    <t>Ruth</t>
  </si>
  <si>
    <t>Salyer</t>
  </si>
  <si>
    <t>Samoa</t>
  </si>
  <si>
    <t>Scotia</t>
  </si>
  <si>
    <t>Trinidad</t>
  </si>
  <si>
    <t>Weott</t>
  </si>
  <si>
    <t>Whitethorn</t>
  </si>
  <si>
    <t>Willow Creek</t>
  </si>
  <si>
    <t>Kern</t>
  </si>
  <si>
    <t>Arvin</t>
  </si>
  <si>
    <t>Bakersfield</t>
  </si>
  <si>
    <t>Buttonwillow</t>
  </si>
  <si>
    <t>Edison</t>
  </si>
  <si>
    <t>Fellows</t>
  </si>
  <si>
    <t>Lamont</t>
  </si>
  <si>
    <t>Lost Hills</t>
  </si>
  <si>
    <t>Maricopa</t>
  </si>
  <si>
    <t>McFarland</t>
  </si>
  <si>
    <t>McKittrick</t>
  </si>
  <si>
    <t>Shafter</t>
  </si>
  <si>
    <t>Taft</t>
  </si>
  <si>
    <t>Tehachapi</t>
  </si>
  <si>
    <t>Tupman</t>
  </si>
  <si>
    <t>Wasco</t>
  </si>
  <si>
    <t>Kings</t>
  </si>
  <si>
    <t>Avenal</t>
  </si>
  <si>
    <t>Corcoran</t>
  </si>
  <si>
    <t>Hanford</t>
  </si>
  <si>
    <t>Kettlemand City</t>
  </si>
  <si>
    <t>Lemoore</t>
  </si>
  <si>
    <t>Stratford</t>
  </si>
  <si>
    <t>Lake</t>
  </si>
  <si>
    <t>Clearlake</t>
  </si>
  <si>
    <t>Clearlake Oaks</t>
  </si>
  <si>
    <t>Clearlake Park</t>
  </si>
  <si>
    <t>Cobb</t>
  </si>
  <si>
    <t>Finley</t>
  </si>
  <si>
    <t>Glenhaven</t>
  </si>
  <si>
    <t>Hidden Valley Lake</t>
  </si>
  <si>
    <t>Kelseyville</t>
  </si>
  <si>
    <t>Lakeport</t>
  </si>
  <si>
    <t>Loch Lomond</t>
  </si>
  <si>
    <t>Lower Lake</t>
  </si>
  <si>
    <t>Lucerne</t>
  </si>
  <si>
    <t>Middletown</t>
  </si>
  <si>
    <t>Nice</t>
  </si>
  <si>
    <t>Upper Lake</t>
  </si>
  <si>
    <t>Witter Springs</t>
  </si>
  <si>
    <t>Lassen</t>
  </si>
  <si>
    <t>Bieber</t>
  </si>
  <si>
    <t>Lake Almanor</t>
  </si>
  <si>
    <t>Little Valley</t>
  </si>
  <si>
    <t>Mcarthur</t>
  </si>
  <si>
    <t>Nubieber</t>
  </si>
  <si>
    <t>Westwood</t>
  </si>
  <si>
    <t>Madera</t>
  </si>
  <si>
    <t>Ahwanee</t>
  </si>
  <si>
    <t>Bass Lake</t>
  </si>
  <si>
    <t>Berenda</t>
  </si>
  <si>
    <t>Chowchilla</t>
  </si>
  <si>
    <t>Coarsegold</t>
  </si>
  <si>
    <t>Friant</t>
  </si>
  <si>
    <t>North Fork</t>
  </si>
  <si>
    <t>O Neals</t>
  </si>
  <si>
    <t>Oakhurst</t>
  </si>
  <si>
    <t>Raymond</t>
  </si>
  <si>
    <t>Wishon</t>
  </si>
  <si>
    <t>Marin</t>
  </si>
  <si>
    <t>Belvedere</t>
  </si>
  <si>
    <t>Bolinas</t>
  </si>
  <si>
    <t>Corte Madera</t>
  </si>
  <si>
    <t>Dillon Beach</t>
  </si>
  <si>
    <t>Fairfax</t>
  </si>
  <si>
    <t>Forest Knolls</t>
  </si>
  <si>
    <t>Greenbrae</t>
  </si>
  <si>
    <t>Inverness</t>
  </si>
  <si>
    <t>Kentfield</t>
  </si>
  <si>
    <t>Lagunitas</t>
  </si>
  <si>
    <t>Larkspur</t>
  </si>
  <si>
    <t>Marshall</t>
  </si>
  <si>
    <t>Mill Valley</t>
  </si>
  <si>
    <t>Muir Beach</t>
  </si>
  <si>
    <t>Nicasio</t>
  </si>
  <si>
    <t>Novato</t>
  </si>
  <si>
    <t>Olema</t>
  </si>
  <si>
    <t>Point Reyes Station</t>
  </si>
  <si>
    <t>Ross</t>
  </si>
  <si>
    <t>San Anselmo</t>
  </si>
  <si>
    <t>San Geronimo</t>
  </si>
  <si>
    <t>San Quentin</t>
  </si>
  <si>
    <t>San Rafael</t>
  </si>
  <si>
    <t>Sausalito</t>
  </si>
  <si>
    <t>Stinson Beach</t>
  </si>
  <si>
    <t>Tiburon</t>
  </si>
  <si>
    <t>Tomales</t>
  </si>
  <si>
    <t>Woodacre</t>
  </si>
  <si>
    <t>Mariposa</t>
  </si>
  <si>
    <t>Catheys Valley</t>
  </si>
  <si>
    <t>Coulterville</t>
  </si>
  <si>
    <t>El Portal</t>
  </si>
  <si>
    <t>Fish Camp</t>
  </si>
  <si>
    <t>Hornitos</t>
  </si>
  <si>
    <t>La Grange</t>
  </si>
  <si>
    <t>Midpines</t>
  </si>
  <si>
    <t>Yosemite National Park</t>
  </si>
  <si>
    <t>Mendocino</t>
  </si>
  <si>
    <t>Albion</t>
  </si>
  <si>
    <t>Boonville</t>
  </si>
  <si>
    <t>Branscomb</t>
  </si>
  <si>
    <t>Calpella</t>
  </si>
  <si>
    <t>Caspar</t>
  </si>
  <si>
    <t>Comptche</t>
  </si>
  <si>
    <t>Covelo</t>
  </si>
  <si>
    <t>Dos Rios</t>
  </si>
  <si>
    <t>Fort Bragg</t>
  </si>
  <si>
    <t>Gualala</t>
  </si>
  <si>
    <t>Hopland</t>
  </si>
  <si>
    <t>Laytonville</t>
  </si>
  <si>
    <t>Leggett</t>
  </si>
  <si>
    <t>Little River</t>
  </si>
  <si>
    <t>Manchester</t>
  </si>
  <si>
    <t>Navarro</t>
  </si>
  <si>
    <t>Philo</t>
  </si>
  <si>
    <t>Piercy</t>
  </si>
  <si>
    <t>Point Arena</t>
  </si>
  <si>
    <t>Potter Valley</t>
  </si>
  <si>
    <t>Redwood Valley</t>
  </si>
  <si>
    <t>Talmage</t>
  </si>
  <si>
    <t>Ukiah</t>
  </si>
  <si>
    <t>Westport</t>
  </si>
  <si>
    <t>Willits</t>
  </si>
  <si>
    <t>Yorkville</t>
  </si>
  <si>
    <t>Merced</t>
  </si>
  <si>
    <t>Atwater</t>
  </si>
  <si>
    <t>Ballico</t>
  </si>
  <si>
    <t>Cressey</t>
  </si>
  <si>
    <t>Delhi</t>
  </si>
  <si>
    <t>Dos Palos</t>
  </si>
  <si>
    <t>El Nido</t>
  </si>
  <si>
    <t>Gustine</t>
  </si>
  <si>
    <t>Hilmar</t>
  </si>
  <si>
    <t>Le Grand</t>
  </si>
  <si>
    <t>Livingston</t>
  </si>
  <si>
    <t>Los Banos</t>
  </si>
  <si>
    <t>Planada</t>
  </si>
  <si>
    <t>Santa Nella</t>
  </si>
  <si>
    <t>Snelling</t>
  </si>
  <si>
    <t>South Dos Palos</t>
  </si>
  <si>
    <t>Stevinson</t>
  </si>
  <si>
    <t>Winton</t>
  </si>
  <si>
    <t>Monterey</t>
  </si>
  <si>
    <t>Aromas</t>
  </si>
  <si>
    <t>Big Sur</t>
  </si>
  <si>
    <t>Bradley</t>
  </si>
  <si>
    <t>Carmel</t>
  </si>
  <si>
    <t>Carmel Valley</t>
  </si>
  <si>
    <t>Castroville</t>
  </si>
  <si>
    <t>Chualar</t>
  </si>
  <si>
    <t>Del Rey Oaks</t>
  </si>
  <si>
    <t>Gonzales</t>
  </si>
  <si>
    <t>Greenfield</t>
  </si>
  <si>
    <t>Jolon</t>
  </si>
  <si>
    <t>King City</t>
  </si>
  <si>
    <t>Lockwood</t>
  </si>
  <si>
    <t>Marina</t>
  </si>
  <si>
    <t>Moss Landing</t>
  </si>
  <si>
    <t>Pacific Grove</t>
  </si>
  <si>
    <t>Pebble Beach</t>
  </si>
  <si>
    <t>Prunedale</t>
  </si>
  <si>
    <t>Salinas</t>
  </si>
  <si>
    <t>San Ardo</t>
  </si>
  <si>
    <t>San Lucas</t>
  </si>
  <si>
    <t>Sand City</t>
  </si>
  <si>
    <t>Seaside</t>
  </si>
  <si>
    <t>Soledad</t>
  </si>
  <si>
    <t>Spreckels</t>
  </si>
  <si>
    <t>Napa</t>
  </si>
  <si>
    <t>American Canyon</t>
  </si>
  <si>
    <t>Angwin</t>
  </si>
  <si>
    <t>Calistoga</t>
  </si>
  <si>
    <t>Deer Park</t>
  </si>
  <si>
    <t>Oakville</t>
  </si>
  <si>
    <t>Pope Valley</t>
  </si>
  <si>
    <t>Rutherford</t>
  </si>
  <si>
    <t>Saint Helena</t>
  </si>
  <si>
    <t>Vallejo</t>
  </si>
  <si>
    <t>Yountville</t>
  </si>
  <si>
    <t>Nevada</t>
  </si>
  <si>
    <t>Cedar Ridge</t>
  </si>
  <si>
    <t>Chicago Park</t>
  </si>
  <si>
    <t>Grass Valley</t>
  </si>
  <si>
    <t>Nevada City</t>
  </si>
  <si>
    <t>North San Juan</t>
  </si>
  <si>
    <t>Penn Valley</t>
  </si>
  <si>
    <t>Rough and Ready</t>
  </si>
  <si>
    <t>Smartsville</t>
  </si>
  <si>
    <t>Soda Springs</t>
  </si>
  <si>
    <t>Washington</t>
  </si>
  <si>
    <t>Placer</t>
  </si>
  <si>
    <t>Alta</t>
  </si>
  <si>
    <t>Applegate</t>
  </si>
  <si>
    <t>Auburn</t>
  </si>
  <si>
    <t>Colfax</t>
  </si>
  <si>
    <t>Dutch Flat</t>
  </si>
  <si>
    <t>Emigrant Gap</t>
  </si>
  <si>
    <t>Foresthill</t>
  </si>
  <si>
    <t>Gold Run</t>
  </si>
  <si>
    <t>Granite Bay</t>
  </si>
  <si>
    <t>Lincoln</t>
  </si>
  <si>
    <t>Loomis</t>
  </si>
  <si>
    <t>Meadow Vista</t>
  </si>
  <si>
    <t>Newcastle</t>
  </si>
  <si>
    <t>Norden</t>
  </si>
  <si>
    <t>Penryn</t>
  </si>
  <si>
    <t>Rocklin</t>
  </si>
  <si>
    <t>Roseville</t>
  </si>
  <si>
    <t>Sheridan</t>
  </si>
  <si>
    <t>Weimar</t>
  </si>
  <si>
    <t>Plumas</t>
  </si>
  <si>
    <t>Belden</t>
  </si>
  <si>
    <t>Canyon Dam</t>
  </si>
  <si>
    <t>Chester</t>
  </si>
  <si>
    <t>Crescent Mills</t>
  </si>
  <si>
    <t>Greenville</t>
  </si>
  <si>
    <t>La Porte</t>
  </si>
  <si>
    <t>Meadow Valley</t>
  </si>
  <si>
    <t>Quincy</t>
  </si>
  <si>
    <t>Storrie</t>
  </si>
  <si>
    <t>Strawberry Valley</t>
  </si>
  <si>
    <t>Taylorsville</t>
  </si>
  <si>
    <t>Twain</t>
  </si>
  <si>
    <t>Sacramento</t>
  </si>
  <si>
    <t>Courtland</t>
  </si>
  <si>
    <t>Elverta</t>
  </si>
  <si>
    <t>Isleton</t>
  </si>
  <si>
    <t>Ryde</t>
  </si>
  <si>
    <t>Walnut Grove</t>
  </si>
  <si>
    <t>San Benito</t>
  </si>
  <si>
    <t>Hollister</t>
  </si>
  <si>
    <t>Paicines</t>
  </si>
  <si>
    <t>San Juan Bautista</t>
  </si>
  <si>
    <t>Tres Pinos</t>
  </si>
  <si>
    <t>San Francisco</t>
  </si>
  <si>
    <t>Acampo</t>
  </si>
  <si>
    <t>Banta</t>
  </si>
  <si>
    <t>Clements</t>
  </si>
  <si>
    <t>Escalon</t>
  </si>
  <si>
    <t>French Camp</t>
  </si>
  <si>
    <t>Galt</t>
  </si>
  <si>
    <t>Holt</t>
  </si>
  <si>
    <t>Lathrop</t>
  </si>
  <si>
    <t>Linden</t>
  </si>
  <si>
    <t>Lockeford</t>
  </si>
  <si>
    <t>Lodi</t>
  </si>
  <si>
    <t>Manteca</t>
  </si>
  <si>
    <t>Mountain House</t>
  </si>
  <si>
    <t>Ripon</t>
  </si>
  <si>
    <t>Stockton</t>
  </si>
  <si>
    <t>Thornton</t>
  </si>
  <si>
    <t>Tracy</t>
  </si>
  <si>
    <t>Victor</t>
  </si>
  <si>
    <t>Woodbridge</t>
  </si>
  <si>
    <t>San Luis Obispo</t>
  </si>
  <si>
    <t>Arroyo Grande</t>
  </si>
  <si>
    <t>Atascadero</t>
  </si>
  <si>
    <t>Avila Beach</t>
  </si>
  <si>
    <t>Cambria</t>
  </si>
  <si>
    <t>Cayucos</t>
  </si>
  <si>
    <t>Creston</t>
  </si>
  <si>
    <t>Grover Beach</t>
  </si>
  <si>
    <t>Harmony</t>
  </si>
  <si>
    <t>Heritage Ranch</t>
  </si>
  <si>
    <t>Los Osos</t>
  </si>
  <si>
    <t>Morro Bay</t>
  </si>
  <si>
    <t>Nipomo</t>
  </si>
  <si>
    <t>Oceano</t>
  </si>
  <si>
    <t>Parkfield</t>
  </si>
  <si>
    <t>Paso Robles</t>
  </si>
  <si>
    <t>Pismo Beach</t>
  </si>
  <si>
    <t>Ragged Point</t>
  </si>
  <si>
    <t>San Miguel</t>
  </si>
  <si>
    <t>San Simeon</t>
  </si>
  <si>
    <t>Santa Margarita</t>
  </si>
  <si>
    <t>Shandon</t>
  </si>
  <si>
    <t>Templeton</t>
  </si>
  <si>
    <t>San Mateo</t>
  </si>
  <si>
    <t>Atherton</t>
  </si>
  <si>
    <t>Belmont</t>
  </si>
  <si>
    <t>Brisbane</t>
  </si>
  <si>
    <t>Burlingame</t>
  </si>
  <si>
    <t>Colma</t>
  </si>
  <si>
    <t>Daly City</t>
  </si>
  <si>
    <t>East Palo Alto</t>
  </si>
  <si>
    <t>El Granada</t>
  </si>
  <si>
    <t>Emerald Hills</t>
  </si>
  <si>
    <t>Foster City</t>
  </si>
  <si>
    <t>Half Moon Bay</t>
  </si>
  <si>
    <t>Hillsborough</t>
  </si>
  <si>
    <t>La Honda</t>
  </si>
  <si>
    <t>Loma Mar</t>
  </si>
  <si>
    <t>Menlo park</t>
  </si>
  <si>
    <t>Millbrae</t>
  </si>
  <si>
    <t>Montara</t>
  </si>
  <si>
    <t>Moss each</t>
  </si>
  <si>
    <t>Pacifica</t>
  </si>
  <si>
    <t>Pescadero</t>
  </si>
  <si>
    <t>Portola Valley</t>
  </si>
  <si>
    <t>Redwood City</t>
  </si>
  <si>
    <t>San Bruno</t>
  </si>
  <si>
    <t>San Carlos</t>
  </si>
  <si>
    <t>San Gregorio</t>
  </si>
  <si>
    <t>San Matero</t>
  </si>
  <si>
    <t>South San Francisco</t>
  </si>
  <si>
    <t>Woodside</t>
  </si>
  <si>
    <t>Santa Barbara</t>
  </si>
  <si>
    <t>Ballard</t>
  </si>
  <si>
    <t>Buellton</t>
  </si>
  <si>
    <t>Casmalia</t>
  </si>
  <si>
    <t>Cuyama</t>
  </si>
  <si>
    <t>Gaviota</t>
  </si>
  <si>
    <t>Goleta</t>
  </si>
  <si>
    <t>Guadalupe</t>
  </si>
  <si>
    <t>Lompoc</t>
  </si>
  <si>
    <t>Los Alamos</t>
  </si>
  <si>
    <t>Los Olivos</t>
  </si>
  <si>
    <t>New Cuyama</t>
  </si>
  <si>
    <t>Orcutt</t>
  </si>
  <si>
    <t>Santa Maria</t>
  </si>
  <si>
    <t>Santa Ynez</t>
  </si>
  <si>
    <t>Solvang</t>
  </si>
  <si>
    <t>Santa Clara</t>
  </si>
  <si>
    <t>Campbell</t>
  </si>
  <si>
    <t>Coyote</t>
  </si>
  <si>
    <t>Cupertino</t>
  </si>
  <si>
    <t>Gilroy</t>
  </si>
  <si>
    <t>Holy City</t>
  </si>
  <si>
    <t>Los Altos</t>
  </si>
  <si>
    <t>Los Altos Hills</t>
  </si>
  <si>
    <t>Los Gatos</t>
  </si>
  <si>
    <t>Milpitas</t>
  </si>
  <si>
    <t>Monte Sereno</t>
  </si>
  <si>
    <t>Morgan Hill</t>
  </si>
  <si>
    <t>Mount Hamilton</t>
  </si>
  <si>
    <t>Mountain View</t>
  </si>
  <si>
    <t>New Almaden</t>
  </si>
  <si>
    <t>Redwood Estates</t>
  </si>
  <si>
    <t>San Jose</t>
  </si>
  <si>
    <t>San Martin</t>
  </si>
  <si>
    <t>Saratoga</t>
  </si>
  <si>
    <t>Stanford</t>
  </si>
  <si>
    <t>Sunnyvale</t>
  </si>
  <si>
    <t>Santa Cruz</t>
  </si>
  <si>
    <t>Aptos</t>
  </si>
  <si>
    <t>Ben Lomond</t>
  </si>
  <si>
    <t>Boulder Creek</t>
  </si>
  <si>
    <t>Brookdale</t>
  </si>
  <si>
    <t>Capitola</t>
  </si>
  <si>
    <t>Corralitos</t>
  </si>
  <si>
    <t>Davenport</t>
  </si>
  <si>
    <t>Felton</t>
  </si>
  <si>
    <t>Freedom</t>
  </si>
  <si>
    <t>La Selva Beach</t>
  </si>
  <si>
    <t>Mount Hermon</t>
  </si>
  <si>
    <t>Scotts Valley</t>
  </si>
  <si>
    <t>Soquel</t>
  </si>
  <si>
    <t>Watsonville</t>
  </si>
  <si>
    <t>Shasta</t>
  </si>
  <si>
    <t>Anderson</t>
  </si>
  <si>
    <t>Bella Vista</t>
  </si>
  <si>
    <t>Big Bend</t>
  </si>
  <si>
    <t>Burney</t>
  </si>
  <si>
    <t>Cassel</t>
  </si>
  <si>
    <t>Cottonwood</t>
  </si>
  <si>
    <t>Fall River Mills</t>
  </si>
  <si>
    <t>French Gulch</t>
  </si>
  <si>
    <t>Hat Creek</t>
  </si>
  <si>
    <t>Igo</t>
  </si>
  <si>
    <t>Lakehead</t>
  </si>
  <si>
    <t>McArthur</t>
  </si>
  <si>
    <t>Millville</t>
  </si>
  <si>
    <t>Montgomery Creek</t>
  </si>
  <si>
    <t>Oak Run</t>
  </si>
  <si>
    <t>Old Station</t>
  </si>
  <si>
    <t>Ono</t>
  </si>
  <si>
    <t>Palo Cedro</t>
  </si>
  <si>
    <t>Platina</t>
  </si>
  <si>
    <t>Redding</t>
  </si>
  <si>
    <t>Round Mountain</t>
  </si>
  <si>
    <t>Shasta Lake</t>
  </si>
  <si>
    <t>Singletown</t>
  </si>
  <si>
    <t>Whiskeytown</t>
  </si>
  <si>
    <t>Whitmore</t>
  </si>
  <si>
    <t>Sierra</t>
  </si>
  <si>
    <t>Alleghany</t>
  </si>
  <si>
    <t>Calpine</t>
  </si>
  <si>
    <t>Camptonville</t>
  </si>
  <si>
    <t>Downieville</t>
  </si>
  <si>
    <t>Goodyears Bar</t>
  </si>
  <si>
    <t>Sierra City</t>
  </si>
  <si>
    <t>Siskiyou</t>
  </si>
  <si>
    <t>Somes Bar</t>
  </si>
  <si>
    <t>Solano</t>
  </si>
  <si>
    <t>Benicia</t>
  </si>
  <si>
    <t>Birds Landing</t>
  </si>
  <si>
    <t>Dixon</t>
  </si>
  <si>
    <t>Elmira</t>
  </si>
  <si>
    <t>Fairfield</t>
  </si>
  <si>
    <t>Rio Vista</t>
  </si>
  <si>
    <t>Suisun City</t>
  </si>
  <si>
    <t>Travis AFB</t>
  </si>
  <si>
    <t>Vacaville</t>
  </si>
  <si>
    <t>Sonoma</t>
  </si>
  <si>
    <t>Annapolis</t>
  </si>
  <si>
    <t>Bodega</t>
  </si>
  <si>
    <t>Bodega Bay</t>
  </si>
  <si>
    <t>Boyes Hot Springs</t>
  </si>
  <si>
    <t>Camp Meeker</t>
  </si>
  <si>
    <t>Cazadero</t>
  </si>
  <si>
    <t>Cloverdale</t>
  </si>
  <si>
    <t>Cotati</t>
  </si>
  <si>
    <t>Duncans Mills</t>
  </si>
  <si>
    <t>El Verano</t>
  </si>
  <si>
    <t>Forestville</t>
  </si>
  <si>
    <t>Freestone</t>
  </si>
  <si>
    <t>Fulton</t>
  </si>
  <si>
    <t>Geyeserville</t>
  </si>
  <si>
    <t>Glen Ellen</t>
  </si>
  <si>
    <t>Graton</t>
  </si>
  <si>
    <t>Guerneville</t>
  </si>
  <si>
    <t>Healdsburg</t>
  </si>
  <si>
    <t>Jenner</t>
  </si>
  <si>
    <t>Kenwood</t>
  </si>
  <si>
    <t>Larkfield</t>
  </si>
  <si>
    <t>Monte Rio</t>
  </si>
  <si>
    <t>Occidental</t>
  </si>
  <si>
    <t>Penngrove</t>
  </si>
  <si>
    <t>Petaluma</t>
  </si>
  <si>
    <t>Rio Nido</t>
  </si>
  <si>
    <t>Rohnert Park</t>
  </si>
  <si>
    <t>Santa Rosa</t>
  </si>
  <si>
    <t>Sebastopol</t>
  </si>
  <si>
    <t>Stewarts Point</t>
  </si>
  <si>
    <t>The Sea Ranch</t>
  </si>
  <si>
    <t>Valley Ford</t>
  </si>
  <si>
    <t>Villag Frande</t>
  </si>
  <si>
    <t>Windsor</t>
  </si>
  <si>
    <t>Stanislaus</t>
  </si>
  <si>
    <t>Crows Landing</t>
  </si>
  <si>
    <t>Denair</t>
  </si>
  <si>
    <t>Knights Ferry</t>
  </si>
  <si>
    <t>Modesto</t>
  </si>
  <si>
    <t>Newman</t>
  </si>
  <si>
    <t>Oakdale</t>
  </si>
  <si>
    <t>Patterson</t>
  </si>
  <si>
    <t>Riverbank</t>
  </si>
  <si>
    <t>Turlock</t>
  </si>
  <si>
    <t>Valley Home</t>
  </si>
  <si>
    <t>Vernalis</t>
  </si>
  <si>
    <t>Waterford</t>
  </si>
  <si>
    <t>Westley</t>
  </si>
  <si>
    <t>Sutter</t>
  </si>
  <si>
    <t>East Nicolaus</t>
  </si>
  <si>
    <t>Knights Landing</t>
  </si>
  <si>
    <t>Live Oak</t>
  </si>
  <si>
    <t>Meridian</t>
  </si>
  <si>
    <t>Nicolaus</t>
  </si>
  <si>
    <t>Pleasant Grove</t>
  </si>
  <si>
    <t>Rio Oso</t>
  </si>
  <si>
    <t>Robbins</t>
  </si>
  <si>
    <t>Yuba City</t>
  </si>
  <si>
    <t>Tehama</t>
  </si>
  <si>
    <t>Corning</t>
  </si>
  <si>
    <t>Flournoy</t>
  </si>
  <si>
    <t>Gerber</t>
  </si>
  <si>
    <t>Los Molinos</t>
  </si>
  <si>
    <t>Manton</t>
  </si>
  <si>
    <t>Mill Creek</t>
  </si>
  <si>
    <t>Mineral</t>
  </si>
  <si>
    <t>Paskenta</t>
  </si>
  <si>
    <t>Paynes Creek</t>
  </si>
  <si>
    <t>Proberta</t>
  </si>
  <si>
    <t>Red Bluff</t>
  </si>
  <si>
    <t>Vina</t>
  </si>
  <si>
    <t>Trinity</t>
  </si>
  <si>
    <t>Burnt Ranch</t>
  </si>
  <si>
    <t>Mad River</t>
  </si>
  <si>
    <t>Zenia</t>
  </si>
  <si>
    <t>Tulare</t>
  </si>
  <si>
    <t>Alpaugh</t>
  </si>
  <si>
    <t>Badger</t>
  </si>
  <si>
    <t>Cutler</t>
  </si>
  <si>
    <t>Dinuba</t>
  </si>
  <si>
    <t>Earlimart</t>
  </si>
  <si>
    <t>Orosi</t>
  </si>
  <si>
    <t>Pixley</t>
  </si>
  <si>
    <t>Springville</t>
  </si>
  <si>
    <t>Sultana</t>
  </si>
  <si>
    <t>Tipton</t>
  </si>
  <si>
    <t>Traver</t>
  </si>
  <si>
    <t>Visalia</t>
  </si>
  <si>
    <t>Waukena</t>
  </si>
  <si>
    <t>Woodlake</t>
  </si>
  <si>
    <t>Yettem</t>
  </si>
  <si>
    <t>Tuolumne</t>
  </si>
  <si>
    <t>Big Oak Flat</t>
  </si>
  <si>
    <t>Chinese Camp</t>
  </si>
  <si>
    <t>Cold Springs</t>
  </si>
  <si>
    <t>Columbia</t>
  </si>
  <si>
    <t>Groveland</t>
  </si>
  <si>
    <t>Jamestown</t>
  </si>
  <si>
    <t>Long Barn</t>
  </si>
  <si>
    <t>Mi Wuk Village</t>
  </si>
  <si>
    <t>Moccasin</t>
  </si>
  <si>
    <t>Pinecrest</t>
  </si>
  <si>
    <t>Sonora</t>
  </si>
  <si>
    <t>Soulsbyville</t>
  </si>
  <si>
    <t>Standard</t>
  </si>
  <si>
    <t>Strawberry</t>
  </si>
  <si>
    <t>Twain Harte</t>
  </si>
  <si>
    <t>Yolo</t>
  </si>
  <si>
    <t>Brooks</t>
  </si>
  <si>
    <t>Capay</t>
  </si>
  <si>
    <t>Clarksburg</t>
  </si>
  <si>
    <t>Davis</t>
  </si>
  <si>
    <t>Dunnigan</t>
  </si>
  <si>
    <t>El Macero</t>
  </si>
  <si>
    <t>Esparto</t>
  </si>
  <si>
    <t>Guinda</t>
  </si>
  <si>
    <t>Madison</t>
  </si>
  <si>
    <t>Rumsey</t>
  </si>
  <si>
    <t>West Sacramento</t>
  </si>
  <si>
    <t>Winters</t>
  </si>
  <si>
    <t>Woodland</t>
  </si>
  <si>
    <t>Zamora</t>
  </si>
  <si>
    <t>Yuba</t>
  </si>
  <si>
    <t>Beale AFB</t>
  </si>
  <si>
    <t>Browns Valley</t>
  </si>
  <si>
    <t>Brownsville</t>
  </si>
  <si>
    <t>Challenge</t>
  </si>
  <si>
    <t>Dobbins</t>
  </si>
  <si>
    <t>Linda</t>
  </si>
  <si>
    <t>Loma Rica</t>
  </si>
  <si>
    <t>Marysville</t>
  </si>
  <si>
    <t>Olivehurst</t>
  </si>
  <si>
    <t>Oregon House</t>
  </si>
  <si>
    <t>Plumas Lake</t>
  </si>
  <si>
    <t>Rackerby</t>
  </si>
  <si>
    <t>Wheatland</t>
  </si>
  <si>
    <t>Central Single-Speed Heat Pump: 14 SEER, 8.7 HSPF</t>
  </si>
  <si>
    <t>Climate Zones</t>
  </si>
  <si>
    <t>Existing Heat Pump Types (Update here)</t>
  </si>
  <si>
    <t>Baseline Territories</t>
  </si>
  <si>
    <t>Baseline System</t>
  </si>
  <si>
    <t>Proposed HVAC HP</t>
  </si>
  <si>
    <t>Instructions: Input customer information in the BLUE cells below to calculate the comparison of the current and proposed systems. Click each BLUE cell for instructions. The YELLOW cells are the calculated outputs.</t>
  </si>
  <si>
    <r>
      <rPr>
        <b/>
        <sz val="14"/>
        <color theme="1"/>
        <rFont val="Calibri (Body)"/>
      </rPr>
      <t>Goal</t>
    </r>
    <r>
      <rPr>
        <sz val="11"/>
        <color theme="1"/>
        <rFont val="Calibri"/>
        <family val="2"/>
        <scheme val="minor"/>
      </rPr>
      <t xml:space="preserve">
The goal of the tool is to develop a user-friendly tool to help installers, contractors and distributors make the sales case with costs and savings of </t>
    </r>
    <r>
      <rPr>
        <b/>
        <sz val="11"/>
        <color theme="1"/>
        <rFont val="Calibri"/>
        <family val="2"/>
        <scheme val="minor"/>
      </rPr>
      <t>whole house</t>
    </r>
    <r>
      <rPr>
        <sz val="11"/>
        <color theme="1"/>
        <rFont val="Calibri"/>
        <family val="2"/>
        <scheme val="minor"/>
      </rPr>
      <t xml:space="preserve"> energy usage comparing an existing HVAC system to a proposed HVAC Heat Pump system by entering only a few simple data points.</t>
    </r>
  </si>
  <si>
    <t>Z</t>
  </si>
  <si>
    <t>N</t>
  </si>
  <si>
    <t>EV-2A</t>
  </si>
  <si>
    <t>Current System Electric Annual Costs</t>
  </si>
  <si>
    <t>Proposed System Electric Annual Costs</t>
  </si>
  <si>
    <t>Current System Total Annual Costs</t>
  </si>
  <si>
    <t>Proposed System Total Annual Costs</t>
  </si>
  <si>
    <t>Current System Gas Annual Costs</t>
  </si>
  <si>
    <t>Proposed System Gas Annual Costs</t>
  </si>
  <si>
    <t>Gas Provider</t>
  </si>
  <si>
    <t>Gas Providers</t>
  </si>
  <si>
    <t>PG&amp;E</t>
  </si>
  <si>
    <t>Propane provider</t>
  </si>
  <si>
    <t>Other</t>
  </si>
  <si>
    <t>Gas Baseline Column</t>
  </si>
  <si>
    <t>Monthly Utility (Gas &amp; Electric) Bill</t>
  </si>
  <si>
    <t>Current PG&amp;E Rate</t>
  </si>
  <si>
    <t>Results</t>
  </si>
  <si>
    <t>Proposed New PG&amp;E Rate</t>
  </si>
  <si>
    <t>No Cooling with Space Heater</t>
  </si>
  <si>
    <t>Evaporative Cooler and Wall Furnace</t>
  </si>
  <si>
    <t>Gas Furnace Packaged Unit: 14 SEER, 80 AFUE Furnace</t>
  </si>
  <si>
    <t>Central Single-Speed Heat Pump Packaged Unit: 14 SEER, 8.7 HSPF</t>
  </si>
  <si>
    <t>E-TOU-B</t>
  </si>
  <si>
    <t>Tiered</t>
  </si>
  <si>
    <t>Tiered (All-Electric)</t>
  </si>
  <si>
    <t>Usage</t>
  </si>
  <si>
    <t>Usage+Solar+ST</t>
  </si>
  <si>
    <t>Note the order in template different that here…</t>
  </si>
  <si>
    <t>PG&amp;E CZ</t>
  </si>
  <si>
    <t>User Input Current</t>
  </si>
  <si>
    <t>Tons</t>
  </si>
  <si>
    <t>System Baseline Row</t>
  </si>
  <si>
    <t>System Proposed Row</t>
  </si>
  <si>
    <t>Rate Proposed Column</t>
  </si>
  <si>
    <t>Rate Baseline Column</t>
  </si>
  <si>
    <t>Tiered (E1)</t>
  </si>
  <si>
    <t>Electric Vehicle (EV-2A)</t>
  </si>
  <si>
    <t>User Input Proposed</t>
  </si>
  <si>
    <t>kWh Baseline Column</t>
  </si>
  <si>
    <t>Usages</t>
  </si>
  <si>
    <t>Therm Baseline Column</t>
  </si>
  <si>
    <t>Btu Baseline Column</t>
  </si>
  <si>
    <t>Tons Baseline Column</t>
  </si>
  <si>
    <t>CZ Source: https://www.energy.ca.gov/media/3560</t>
  </si>
  <si>
    <r>
      <t>2.</t>
    </r>
    <r>
      <rPr>
        <sz val="7"/>
        <color theme="1"/>
        <rFont val="Times New Roman"/>
        <family val="1"/>
      </rPr>
      <t xml:space="preserve">     </t>
    </r>
    <r>
      <rPr>
        <sz val="11"/>
        <color theme="1"/>
        <rFont val="Calibri"/>
        <family val="2"/>
        <scheme val="minor"/>
      </rPr>
      <t>Open the file and read the instructions on this tab and the HVAC HP Energy Cost Estimator tab.</t>
    </r>
  </si>
  <si>
    <t>Greenhouse Gas (GHG) emissions were calculated using hourly GHG emission factors (tCO2/kWh and tCO2/Therm) by CZ and multiplying the hourly usage data by that factor. 
The hourly data was then summed for each scenario of variables to get annual usage (kWh and therms), costs and emissions. The data was then transferred into the HVAC Heat Pump Retrofit Energy Cost Estimator in four separate matrices (existing cost, existing usage, proposed cost, and proposed usage). The values taken from the matrices are based on the data inputted by the user and used to calculate percent cost, percent energy savings, and percent GHG emissions savings. 
It is important to note that kWh and therms were both converted to Btu in order to show a fair comparison between the existing units and the proposed heat pumps. The Estimated New Monthly Bill and Monthly Savings are calculated using the cost percent savings result. Furthermore, the Estimated Annual Savings is calculated by multiplying the Estimated Monthly Savings by 12 months.</t>
  </si>
  <si>
    <r>
      <rPr>
        <b/>
        <sz val="14"/>
        <color theme="1"/>
        <rFont val="Calibri"/>
        <family val="2"/>
        <scheme val="minor"/>
      </rPr>
      <t>How the Tool Works</t>
    </r>
    <r>
      <rPr>
        <sz val="11"/>
        <color theme="1"/>
        <rFont val="Calibri"/>
        <family val="2"/>
        <scheme val="minor"/>
      </rPr>
      <t xml:space="preserve">
The HVAC Heat Pump Retrofit Energy Cost Estimator takes the user inputted data and indexes a matrix of precalculated energy usage and cost data. The precalculated data is based on modeling done using the Building Energy Optimization Tool (BEopt), which is detailed in the Modeling section. This section covers the Inputs, Modeling, Calculations, Outputs, and Assumptions used in the HVAC Heat Pump Retrofit Energy Cost Estimator. </t>
    </r>
  </si>
  <si>
    <r>
      <rPr>
        <b/>
        <i/>
        <sz val="11"/>
        <color theme="1"/>
        <rFont val="Calibri"/>
        <family val="2"/>
        <scheme val="minor"/>
      </rPr>
      <t>Year Home Built or Re-Insulated</t>
    </r>
    <r>
      <rPr>
        <sz val="11"/>
        <color theme="1"/>
        <rFont val="Calibri"/>
        <family val="2"/>
        <scheme val="minor"/>
      </rPr>
      <t xml:space="preserve">
The year the home was built or re-insulated is needed in order to understand the typical building envelope and is based on the prevailing Title 24 code at that time. The following are the ranges of home vintages to choose from in the HVAC Heat Pump Retrofit Energy Cost Estimator:
•	Pre-1979
•	1979 - 1995
•	1996 - 2012
•	2013 and Later
See Modeling section and Home Vintage Tab for the building envelope modeled for each home vintage.</t>
    </r>
  </si>
  <si>
    <r>
      <rPr>
        <b/>
        <i/>
        <sz val="11"/>
        <color theme="1"/>
        <rFont val="Calibri"/>
        <family val="2"/>
        <scheme val="minor"/>
      </rPr>
      <t>Current System Type</t>
    </r>
    <r>
      <rPr>
        <sz val="11"/>
        <color theme="1"/>
        <rFont val="Calibri"/>
        <family val="2"/>
        <scheme val="minor"/>
      </rPr>
      <t xml:space="preserve">
The customer’s current system type needs to be selected. The options listed in the HVAC Heat Pump Retrofit Energy Cost Estimator are:
•	No Cooling with Space Heater
•	No Cooling with Wall Furnace
•	No Cooling with 80 AFUE Furnace
•	Standard AC Window Unit and Wall Furnace
•	Evaporative Cooler and Wall Furnace
•	Gas Furnace Split System: 10 SEER, 80 AFUE Furnace
•	Gas Furnace Split System: 12 SEER, 80 AFUE Furnace
•	Gas Furnace Split System: 13 SEER, 80 AFUE Furnace
•	Gas Furnace Split System: 14 SEER, 80 AFUE Furnace
•	Gas Furnace Packaged Unit: 14 SEER, 80 AFUE Furnace
If the customer’s current system is not listed here, select the closest option.</t>
    </r>
  </si>
  <si>
    <r>
      <rPr>
        <b/>
        <i/>
        <sz val="11"/>
        <color theme="1"/>
        <rFont val="Calibri"/>
        <family val="2"/>
        <scheme val="minor"/>
      </rPr>
      <t>Proposed New System Type</t>
    </r>
    <r>
      <rPr>
        <sz val="11"/>
        <color theme="1"/>
        <rFont val="Calibri"/>
        <family val="2"/>
        <scheme val="minor"/>
      </rPr>
      <t xml:space="preserve">
The customer’s proposed new system needs to be selected. The options listed in the HVAC Heat Pump Retrofit Energy Cost Estimator are:
•	Central Single-Speed Heat Pump: 14 SEER, 8.7 HSPF
•	Central Single-Speed Heat Pump Packaged Unit: 14 SEER, 8.7 HSPF
•	Ducted Variable Speed Heat Pump: 17 SEER, 9.4 HSPF
•	Ductless Variable Speed Heat Pump: 19 SEER, 11 HSPF
If the customer’s proposed new system is not listed here, select the closest option.</t>
    </r>
  </si>
  <si>
    <r>
      <rPr>
        <b/>
        <sz val="14"/>
        <color theme="1"/>
        <rFont val="Calibri"/>
        <family val="2"/>
        <scheme val="minor"/>
      </rPr>
      <t>Outputs</t>
    </r>
    <r>
      <rPr>
        <sz val="11"/>
        <color theme="1"/>
        <rFont val="Calibri"/>
        <family val="2"/>
        <scheme val="minor"/>
      </rPr>
      <t xml:space="preserve">
The following section defines the outputs the user will get once they have entered in their information. The Yellow cell are the outputs of the HVAC Heat Pump Retrofit Energy Cost Estimator.</t>
    </r>
  </si>
  <si>
    <r>
      <rPr>
        <b/>
        <i/>
        <sz val="11"/>
        <color theme="1"/>
        <rFont val="Calibri"/>
        <family val="2"/>
        <scheme val="minor"/>
      </rPr>
      <t>Cost Percent Savings</t>
    </r>
    <r>
      <rPr>
        <sz val="11"/>
        <color theme="1"/>
        <rFont val="Calibri"/>
        <family val="2"/>
        <scheme val="minor"/>
      </rPr>
      <t xml:space="preserve">
The Cost Percent Savings is the percent of utility cost savings of switching from the customer’s current system to the proposed system selected in the HVAC Heat Pump Retrofit Energy Cost Estimator.</t>
    </r>
  </si>
  <si>
    <r>
      <rPr>
        <b/>
        <i/>
        <sz val="11"/>
        <color theme="1"/>
        <rFont val="Calibri"/>
        <family val="2"/>
        <scheme val="minor"/>
      </rPr>
      <t>Energy Percent Savings</t>
    </r>
    <r>
      <rPr>
        <sz val="11"/>
        <color theme="1"/>
        <rFont val="Calibri"/>
        <family val="2"/>
        <scheme val="minor"/>
      </rPr>
      <t xml:space="preserve">
The Energy Percent Savings is the percent of usage savings in BTU of switching from the customer’s current system to the proposed system selected in the HVAC Heat Pump Retrofit Energy Cost Estimator.</t>
    </r>
  </si>
  <si>
    <r>
      <rPr>
        <b/>
        <i/>
        <sz val="11"/>
        <color theme="1"/>
        <rFont val="Calibri"/>
        <family val="2"/>
        <scheme val="minor"/>
      </rPr>
      <t>Greenhouse Gas Percent Savings</t>
    </r>
    <r>
      <rPr>
        <sz val="11"/>
        <color theme="1"/>
        <rFont val="Calibri"/>
        <family val="2"/>
        <scheme val="minor"/>
      </rPr>
      <t xml:space="preserve">
The Greenhouse Gas Savings is the percent tons CO2 savings of switching from the customer’s current system to the proposed system selected in the HVAC Heat Pump Retrofit Energy Cost Estimator. Note that this does not include other GHGs.</t>
    </r>
  </si>
  <si>
    <r>
      <rPr>
        <b/>
        <sz val="14"/>
        <color theme="1"/>
        <rFont val="Calibri"/>
        <family val="2"/>
        <scheme val="minor"/>
      </rPr>
      <t>Assumptions</t>
    </r>
    <r>
      <rPr>
        <sz val="11"/>
        <color theme="1"/>
        <rFont val="Calibri"/>
        <family val="2"/>
        <scheme val="minor"/>
      </rPr>
      <t xml:space="preserve">
The following summarizes the assumptions made when running the model and calculations in order to reduce the amount of information the user needs to input into the HVAC Heat Pump Retrofit Energy Cost Estimator. </t>
    </r>
  </si>
  <si>
    <r>
      <rPr>
        <b/>
        <sz val="14"/>
        <color theme="1"/>
        <rFont val="Calibri"/>
        <family val="2"/>
        <scheme val="minor"/>
      </rPr>
      <t>Conclusion</t>
    </r>
    <r>
      <rPr>
        <sz val="11"/>
        <color theme="1"/>
        <rFont val="Calibri"/>
        <family val="2"/>
        <scheme val="minor"/>
      </rPr>
      <t xml:space="preserve">
The HVAC Heat Pump Retrofit Energy Cost Estimator was developed in order to provide a user-friendly, simply way to evaluate customer savings from installing a heat pump. This tool only requires seven inputs and provides seven outputs for installers, contractors and distributors to be able to use during the point of sale at the customer’s home. The HVAC Heat Pump Retrofit Energy Cost Estimator can demonstrate to customers the costs, energy and GHG savings that a heat pump can provide in a clear and detailed way. </t>
    </r>
  </si>
  <si>
    <t>Proposed Solar Installed</t>
  </si>
  <si>
    <t>Proposed Smart Thermostat</t>
  </si>
  <si>
    <t>Baseline Smart Thermostat</t>
  </si>
  <si>
    <t>Baseline Solar Installed</t>
  </si>
  <si>
    <t>Baseline User Input</t>
  </si>
  <si>
    <t>Proposed User Input</t>
  </si>
  <si>
    <t>Customer currently has installed</t>
  </si>
  <si>
    <t>Customer is planning on installing</t>
  </si>
  <si>
    <t>Gas+Solar+ST Options</t>
  </si>
  <si>
    <t>Rates+Solar+ST Options</t>
  </si>
  <si>
    <t>Baseline Gas User Input</t>
  </si>
  <si>
    <t>Proposed Gas User Input</t>
  </si>
  <si>
    <t>Gas Proposed Column</t>
  </si>
  <si>
    <t>kWh Proposed Column</t>
  </si>
  <si>
    <t>Therm Proposed Column</t>
  </si>
  <si>
    <t>Btu Proposed Column</t>
  </si>
  <si>
    <t>Tons Proposed Column</t>
  </si>
  <si>
    <t xml:space="preserve">Solar </t>
  </si>
  <si>
    <t>No</t>
  </si>
  <si>
    <t>ST</t>
  </si>
  <si>
    <t>Tiered (E1 - All-Electric)</t>
  </si>
  <si>
    <t>Time of Use (E-TOU-B)</t>
  </si>
  <si>
    <t>Time of Use (E-TOU-C)</t>
  </si>
  <si>
    <t>Time of Use (E-TOU-C - All-Electric)</t>
  </si>
  <si>
    <t>Time of Use (E-TOU-D)</t>
  </si>
  <si>
    <t>https://www.pge.com/tariffs/index.page</t>
  </si>
  <si>
    <t>3.     Input the customer’s Zip Code in the first Blue cell.</t>
  </si>
  <si>
    <r>
      <rPr>
        <b/>
        <sz val="14"/>
        <color theme="1"/>
        <rFont val="Calibri"/>
        <family val="2"/>
        <scheme val="minor"/>
      </rPr>
      <t>Introduction</t>
    </r>
    <r>
      <rPr>
        <sz val="11"/>
        <color theme="1"/>
        <rFont val="Calibri"/>
        <family val="2"/>
        <scheme val="minor"/>
      </rPr>
      <t xml:space="preserve">
The HVAC Heat Pump Retrofit Energy Cost Estimator is a calculator that is intended to be used by installers, contractors and distributors when making a sales pitch for a HVAC heat pump system at a customer’s home.</t>
    </r>
  </si>
  <si>
    <r>
      <rPr>
        <b/>
        <sz val="14"/>
        <color theme="1"/>
        <rFont val="Calibri"/>
        <family val="2"/>
        <scheme val="minor"/>
      </rPr>
      <t xml:space="preserve">Platform </t>
    </r>
    <r>
      <rPr>
        <sz val="12"/>
        <color theme="1"/>
        <rFont val="Calibri"/>
        <family val="2"/>
        <scheme val="minor"/>
      </rPr>
      <t xml:space="preserve">
</t>
    </r>
    <r>
      <rPr>
        <sz val="11"/>
        <color theme="1"/>
        <rFont val="Calibri"/>
        <family val="2"/>
        <scheme val="minor"/>
      </rPr>
      <t>The platform of the HVAC Heat Pump Retrofit Energy Cost Estimator is Microsoft Excel. The file should be downloaded on the user’s device and once downloaded can be used offline. The tool allows for the user to select options from drop down menus and enter data for a look-up function. Once all the fields have been selected, the calculated results are automatically populated. This tool does not require any Microsoft Excel Macros to be enabled.</t>
    </r>
  </si>
  <si>
    <r>
      <rPr>
        <b/>
        <sz val="12"/>
        <color theme="1"/>
        <rFont val="Calibri"/>
        <family val="2"/>
        <scheme val="minor"/>
      </rPr>
      <t>Inputs</t>
    </r>
    <r>
      <rPr>
        <sz val="11"/>
        <color theme="1"/>
        <rFont val="Calibri"/>
        <family val="2"/>
        <scheme val="minor"/>
      </rPr>
      <t xml:space="preserve">
The following section defines the inputs the user needs to enter in order to get the result from the HVAC Heat Pump Retrofit Energy Cost Estimator. All inputs are to be entered on the “HVAC HP Energy Cost Estimator” tab in the Blue cells. The Yellow cells are the output results from the selected values, which are described in the Outputs section. All inputs will be required with the exception of the Monthly Utility (Gas + Electric) Bill, which is optional.</t>
    </r>
  </si>
  <si>
    <r>
      <rPr>
        <b/>
        <i/>
        <sz val="11"/>
        <color theme="1"/>
        <rFont val="Calibri"/>
        <family val="2"/>
        <scheme val="minor"/>
      </rPr>
      <t>Current PG&amp;E Rate</t>
    </r>
    <r>
      <rPr>
        <sz val="11"/>
        <color theme="1"/>
        <rFont val="Calibri"/>
        <family val="2"/>
        <scheme val="minor"/>
      </rPr>
      <t xml:space="preserve">
The customer’s current PG&amp;E rate needs to be selected. The options listed in the HVAC Heat Pump Retrofit Energy Cost Estimator are:
•	Tiered E1 (https://www.pge.com/tariffs/assets/pdf/tariffbook/ELEC_SCHEDS_E-1.pdf)
•	Tiered E1 All- Electric (https://www.pge.com/tariffs/assets/pdf/tariffbook/ELEC_SCHEDS_E-1.pdf)
•	Time of Use E-TOU-B (https://www.pge.com/tariffs/assets/pdf/tariffbook/ELEC_SCHEDS_E-TOU-B.pdf) 
•	Time of Use E-TOU-C (https://www.pge.com/tariffs/assets/pdf/tariffbook/ELEC_SCHEDS_E-TOU-C.pdf)
•	Time of Use E-TOU-C All- Electric (https://www.pge.com/tariffs/assets/pdf/tariffbook/ELEC_SCHEDS_E-TOU-C.pdf)
•	Time of Use E-TOU-D (https://www.pge.com/tariffs/assets/pdf/tariffbook/ELEC_SCHEDS_E-TOU-D.pdf)
•	Electric Vehicle EV-2A (https://www.pge.com/tariffs/assets/pdf/tariffbook/ELEC_SCHEDS_EV%20(Sch).pdf)</t>
    </r>
  </si>
  <si>
    <r>
      <rPr>
        <b/>
        <i/>
        <sz val="11"/>
        <color theme="1"/>
        <rFont val="Calibri"/>
        <family val="2"/>
        <scheme val="minor"/>
      </rPr>
      <t>Monthly Utility (Gas + Electric) Bill</t>
    </r>
    <r>
      <rPr>
        <sz val="11"/>
        <color theme="1"/>
        <rFont val="Calibri"/>
        <family val="2"/>
        <scheme val="minor"/>
      </rPr>
      <t xml:space="preserve">
The customer average monthly bill cost can be entered in order to calculate new monthly costs, monthly savings, and annual savings based on the result of the cost percent savings. This value should be the sum of thier average gas and electric bill.</t>
    </r>
  </si>
  <si>
    <t>The electrical tiered rates were calculated by using the sum of each month’s usage. Tier 1 rates were applied at the first hour of each month. After the first hour, each subsequent hour was summed from the first hour of the month to that current hour. Once that sum surpassed the monthly allocation for the month and climate zone, the rate was increased to Tier 2. If the sum of these hours surpassed 4 times the monthly allocation for the month and climate zone, the rate was increased to Tier 3. Below are the costs for each Tier. Below is the links for the PG&amp;E Tiered Rate rate calculated.
Please note that the E-TOU-C rate also has a tiered component to it. Therefore a combination of the time of use and tiered rate methodologies were applied to this particular rate.</t>
  </si>
  <si>
    <t>The gas tiered rates were calculated the same way as the electric tiered rates. Below is the link to the PG&amp;E residential rates.</t>
  </si>
  <si>
    <t>HVAC Heat Pump Retrofit Energy Cost Estimator for PG&amp;E Territory</t>
  </si>
  <si>
    <t>1.     Download the HVAC Heat Pump Retrofit Energy Cost Estimator for PG&amp;E Territory on to your device. User must have access to the app or online version of Microsoft Excel. No Macros need to be enabled.</t>
  </si>
  <si>
    <t>HVAC Heat Pump Retrofit Energy Cost Estimator
for PG&amp;E Territory</t>
  </si>
  <si>
    <t>*Rates updated as of 3/9/21
Please refer to https://www.pge.com/tariffs/rateinfo.shtml for more information</t>
  </si>
  <si>
    <r>
      <rPr>
        <b/>
        <sz val="11"/>
        <color theme="1"/>
        <rFont val="Calibri"/>
        <family val="2"/>
        <scheme val="minor"/>
      </rPr>
      <t>Disclaimer</t>
    </r>
    <r>
      <rPr>
        <sz val="11"/>
        <color theme="1"/>
        <rFont val="Calibri"/>
        <family val="2"/>
        <scheme val="minor"/>
      </rPr>
      <t xml:space="preserve">. The HVAC Heat Pump Retrofit Energy Cost Estimator tool calculates </t>
    </r>
    <r>
      <rPr>
        <b/>
        <sz val="11"/>
        <color theme="1"/>
        <rFont val="Calibri"/>
        <family val="2"/>
        <scheme val="minor"/>
      </rPr>
      <t>estimated</t>
    </r>
    <r>
      <rPr>
        <sz val="11"/>
        <color theme="1"/>
        <rFont val="Calibri"/>
        <family val="2"/>
        <scheme val="minor"/>
      </rPr>
      <t>, not actual, energy and operating cost savings and PG&amp;E does not guarantee such estimated savings calculations.</t>
    </r>
  </si>
  <si>
    <t>© 2021 Pacific Gas and Electric Company. All rights reserved. These offerings are funded by California utility customers and administered by PG&amp;E under the auspices of the California Public Utilities Commission</t>
  </si>
  <si>
    <r>
      <rPr>
        <b/>
        <sz val="11"/>
        <rFont val="Calibri (Body)"/>
      </rPr>
      <t>Gas Rate</t>
    </r>
    <r>
      <rPr>
        <sz val="11"/>
        <rFont val="Calibri"/>
        <family val="2"/>
        <scheme val="minor"/>
      </rPr>
      <t xml:space="preserve">
When "Propane" or "Other" are selected as the gas provider in the tool, an average propane dollar/therm is applied to the tool (determined from the "Residential Energy Consumption Survey", and when Other was selected SCG rates were used for the calculations. See link below for SCG residential gas rates.</t>
    </r>
  </si>
  <si>
    <r>
      <rPr>
        <b/>
        <sz val="11"/>
        <color theme="1"/>
        <rFont val="Calibri (Body)"/>
      </rPr>
      <t>Standard and Smart Thermostat Setpoints</t>
    </r>
    <r>
      <rPr>
        <sz val="11"/>
        <color theme="1"/>
        <rFont val="Calibri"/>
        <family val="2"/>
        <scheme val="minor"/>
      </rPr>
      <t xml:space="preserve">
The standard thermostat setpoints used in the models are based on E3's "Residential Building Electrification in California" report. Smart thermostat settings increase temperature setpoints 3 degrees in cooling season from 4-9 pm and reduce temperature setpoints 3 degrees in heating season from 4-9 pm.  This simulates the use of a smart thermostat to optimize TOU rateplan electricity bills.  Link to the report is below:</t>
    </r>
  </si>
  <si>
    <r>
      <rPr>
        <b/>
        <sz val="14"/>
        <rFont val="Calibri"/>
        <family val="2"/>
        <scheme val="minor"/>
      </rPr>
      <t>PG&amp;E Baseline Territory</t>
    </r>
    <r>
      <rPr>
        <sz val="11"/>
        <rFont val="Calibri"/>
        <family val="2"/>
        <scheme val="minor"/>
      </rPr>
      <t xml:space="preserve">
The most prevalent PG&amp;E baseline territory was used for each of the climate zones within PG&amp;E service territory. The Climate Zone is calculated when the customer Zip Code is entered in the HVAC Heat Pump Retrofit Energy Cost Estimator and is used to determine the tool outputs. See link for CPUC Building Climate Zones full list.</t>
    </r>
  </si>
  <si>
    <r>
      <rPr>
        <b/>
        <i/>
        <sz val="11"/>
        <rFont val="Calibri"/>
        <family val="2"/>
        <scheme val="minor"/>
      </rPr>
      <t>Supplemental Heat Strips Need Warning</t>
    </r>
    <r>
      <rPr>
        <sz val="11"/>
        <rFont val="Calibri"/>
        <family val="2"/>
        <scheme val="minor"/>
      </rPr>
      <t xml:space="preserve">
</t>
    </r>
    <r>
      <rPr>
        <sz val="11"/>
        <rFont val="Calibri"/>
        <family val="2"/>
      </rPr>
      <t>This warning appears if the home is located in CZ1 or CZ16 and indicates that supplemental heat strips for the Heat Pump may be recommended.</t>
    </r>
  </si>
  <si>
    <t>The following are the steps that need to be taken in order to get the results from the HVAC Heat Pump Retrofit Energy Cost Estimator for PG&amp;E Territory:</t>
  </si>
  <si>
    <r>
      <rPr>
        <b/>
        <sz val="12"/>
        <rFont val="Calibri"/>
        <family val="2"/>
        <scheme val="minor"/>
      </rPr>
      <t xml:space="preserve">Calculation </t>
    </r>
    <r>
      <rPr>
        <sz val="11"/>
        <rFont val="Calibri"/>
        <family val="2"/>
        <scheme val="minor"/>
      </rPr>
      <t xml:space="preserve">
Each system type was modeled for each vintage described above and building climate zone in PG&amp;E territory. Hourly usage data was output for each scenario and used to calculate utility costs and GHG emissions. Electrical rates used were TOU (E-TOU-B, E-TOU-C, E-TOU-C All-Electric, E-TOU-D, EV-2A) and tiered (E-1 and E-1 All-Electric). The gas rates used were also tiered (G-1).
The hourly TOU rates were determined based off the month, day of the week (weekday or weekend), and hour. The hourly usage data was then applied to these rates to determine the total cost of electricity.  Below is the link to the four TOU rates calculated, E-TOU-B, E-TOU-C, E-TOU-C All-Electric,  E-TOU-D, and EV-2A by the HVAC Heat Pump Retrofit Energy Cost Estimator.</t>
    </r>
  </si>
  <si>
    <r>
      <rPr>
        <b/>
        <sz val="14"/>
        <color theme="1"/>
        <rFont val="Calibri"/>
        <family val="2"/>
        <scheme val="minor"/>
      </rPr>
      <t>Disclaimer</t>
    </r>
    <r>
      <rPr>
        <sz val="14"/>
        <color theme="1"/>
        <rFont val="Calibri"/>
        <family val="2"/>
        <scheme val="minor"/>
      </rPr>
      <t>.</t>
    </r>
    <r>
      <rPr>
        <sz val="11"/>
        <color theme="1"/>
        <rFont val="Calibri"/>
        <family val="2"/>
        <scheme val="minor"/>
      </rPr>
      <t xml:space="preserve">
The HVAC Heat Pump Retrofit Energy Cost Estimator tool calculates </t>
    </r>
    <r>
      <rPr>
        <b/>
        <sz val="11"/>
        <color theme="1"/>
        <rFont val="Calibri"/>
        <family val="2"/>
        <scheme val="minor"/>
      </rPr>
      <t>estimated</t>
    </r>
    <r>
      <rPr>
        <sz val="11"/>
        <color theme="1"/>
        <rFont val="Calibri"/>
        <family val="2"/>
        <scheme val="minor"/>
      </rPr>
      <t>, not actual, energy and operating cost savings and PG&amp;E does not guarantee such estimated savings calculations.</t>
    </r>
  </si>
  <si>
    <r>
      <rPr>
        <b/>
        <sz val="14"/>
        <color theme="1"/>
        <rFont val="Calibri"/>
        <family val="2"/>
        <scheme val="minor"/>
      </rPr>
      <t>Solar</t>
    </r>
    <r>
      <rPr>
        <sz val="11"/>
        <color theme="1"/>
        <rFont val="Calibri"/>
        <family val="2"/>
        <scheme val="minor"/>
      </rPr>
      <t xml:space="preserve">
When Solar is selected as either "currently installed" or "planning to install", the size of the solar system was determined using the 2019 residential Title 24 prescriptive equation (Equation 150.1-C). The hourly values were then subtracted from the hourly usage of each equipment type. For hours where the PV output was more than the baseline equipment usage, the value was set to zero.</t>
    </r>
  </si>
  <si>
    <r>
      <rPr>
        <b/>
        <sz val="12"/>
        <color theme="1"/>
        <rFont val="Calibri (Body)"/>
      </rPr>
      <t>Modeling</t>
    </r>
    <r>
      <rPr>
        <sz val="11"/>
        <color theme="1"/>
        <rFont val="Calibri"/>
        <family val="2"/>
        <scheme val="minor"/>
      </rPr>
      <t xml:space="preserve">
The energy usage modeling for the tool was done using the BEopt software, which enables advanced simulation of central heat pumps, ducted minisplit heat pumps, and ductless minisplit heat pumps, in addition to gas furnace split systems, evaporative cooling systems, and smart thermostat settings. The “software provides capabilities to evaluate residential building designs and identify cost-optimal efficiency packages at various levels of whole-house energy savings along the path to zero net energy.” See link below for more details.</t>
    </r>
  </si>
  <si>
    <r>
      <t>4.</t>
    </r>
    <r>
      <rPr>
        <sz val="7"/>
        <color theme="1"/>
        <rFont val="Times New Roman"/>
        <family val="1"/>
      </rPr>
      <t xml:space="preserve">     </t>
    </r>
    <r>
      <rPr>
        <sz val="11"/>
        <color theme="1"/>
        <rFont val="Calibri"/>
        <family val="2"/>
        <scheme val="minor"/>
      </rPr>
      <t xml:space="preserve">Next, select the customer’s </t>
    </r>
    <r>
      <rPr>
        <i/>
        <sz val="11"/>
        <color theme="1"/>
        <rFont val="Calibri"/>
        <family val="2"/>
        <scheme val="minor"/>
      </rPr>
      <t>Year Home Built or Re-Insulated</t>
    </r>
    <r>
      <rPr>
        <sz val="11"/>
        <color theme="1"/>
        <rFont val="Calibri"/>
        <family val="2"/>
        <scheme val="minor"/>
      </rPr>
      <t xml:space="preserve"> from the dropdown list, the four ranges of options: Pre-1979, 1979 – 1995, 1996 – 2012 and 2013 and Later.</t>
    </r>
  </si>
  <si>
    <r>
      <t>5.</t>
    </r>
    <r>
      <rPr>
        <sz val="7"/>
        <color theme="1"/>
        <rFont val="Times New Roman"/>
        <family val="1"/>
      </rPr>
      <t xml:space="preserve">     </t>
    </r>
    <r>
      <rPr>
        <sz val="11"/>
        <color theme="1"/>
        <rFont val="Calibri"/>
        <family val="2"/>
        <scheme val="minor"/>
      </rPr>
      <t xml:space="preserve">Then select the </t>
    </r>
    <r>
      <rPr>
        <i/>
        <sz val="11"/>
        <color theme="1"/>
        <rFont val="Calibri"/>
        <family val="2"/>
        <scheme val="minor"/>
      </rPr>
      <t>Current System Type</t>
    </r>
    <r>
      <rPr>
        <sz val="11"/>
        <color theme="1"/>
        <rFont val="Calibri"/>
        <family val="2"/>
        <scheme val="minor"/>
      </rPr>
      <t xml:space="preserve"> of the customer from the dropdown list, the current system types are: No Cooling with Space Heater, No Cooling with Wall Furnace, No Cooling with 80 AFUE Furnace, Standard AC Window Unit and Wall Furnace, Evaporative Cooler and Wall Furnace, Gas Furnace Split System: 10 SEER, 80 AFUE Furnace, Gas Furnace Split System: 12 SEER, 80 AFUE Furnace, Gas Furnace Split System: 13 SEER, 80 AFUE Furnace, Gas Furnace Split System: 14 SEER, 80 AFUE Furnace, and Gas Furnace Packaged System: 14 SEER, 80 AFUE Furnace. If the customer’s current system is not listed here, select the closest option.</t>
    </r>
  </si>
  <si>
    <r>
      <t xml:space="preserve">7.     Under </t>
    </r>
    <r>
      <rPr>
        <i/>
        <sz val="11"/>
        <color theme="1"/>
        <rFont val="Calibri"/>
        <family val="2"/>
        <scheme val="minor"/>
      </rPr>
      <t>Customer currently has installed c</t>
    </r>
    <r>
      <rPr>
        <sz val="11"/>
        <color theme="1"/>
        <rFont val="Calibri"/>
        <family val="2"/>
        <scheme val="minor"/>
      </rPr>
      <t xml:space="preserve">heck the box next to </t>
    </r>
    <r>
      <rPr>
        <i/>
        <sz val="11"/>
        <color theme="1"/>
        <rFont val="Calibri"/>
        <family val="2"/>
        <scheme val="minor"/>
      </rPr>
      <t>Solar</t>
    </r>
    <r>
      <rPr>
        <sz val="11"/>
        <color theme="1"/>
        <rFont val="Calibri"/>
        <family val="2"/>
        <scheme val="minor"/>
      </rPr>
      <t xml:space="preserve"> if the customer currently has solar installed on their home and check the box next to </t>
    </r>
    <r>
      <rPr>
        <i/>
        <sz val="11"/>
        <color theme="1"/>
        <rFont val="Calibri"/>
        <family val="2"/>
        <scheme val="minor"/>
      </rPr>
      <t>Smart Thermostat</t>
    </r>
    <r>
      <rPr>
        <sz val="11"/>
        <color theme="1"/>
        <rFont val="Calibri"/>
        <family val="2"/>
        <scheme val="minor"/>
      </rPr>
      <t xml:space="preserve"> if the customer currently has a smart thermostat(s) installed in their home.</t>
    </r>
  </si>
  <si>
    <r>
      <t>8.</t>
    </r>
    <r>
      <rPr>
        <sz val="7"/>
        <color theme="1"/>
        <rFont val="Times New Roman"/>
        <family val="1"/>
      </rPr>
      <t xml:space="preserve">     </t>
    </r>
    <r>
      <rPr>
        <sz val="11"/>
        <color theme="1"/>
        <rFont val="Calibri"/>
        <family val="2"/>
        <scheme val="minor"/>
      </rPr>
      <t xml:space="preserve">Next, select the </t>
    </r>
    <r>
      <rPr>
        <i/>
        <sz val="11"/>
        <color theme="1"/>
        <rFont val="Calibri"/>
        <family val="2"/>
        <scheme val="minor"/>
      </rPr>
      <t>Proposed New System Type</t>
    </r>
    <r>
      <rPr>
        <sz val="11"/>
        <color theme="1"/>
        <rFont val="Calibri"/>
        <family val="2"/>
        <scheme val="minor"/>
      </rPr>
      <t xml:space="preserve"> from the dropdown that the customer wants to compare to their current system. The proposed system types are: Central Single-Speed Heat Pump: 14 SEER, 8.7 HSPF, Central Single-Speed Heat Pump Packaged Unit: 14 SEER, 8.7 HSPF,Ducted Variable Speed Heat Pump: 17 SEER, 9.4 HSPF, Ductless Variable Speed Heat Pump: 19 SEER, 11 HSPF. If the customer’s proposed new system is not listed, select the closest option.</t>
    </r>
  </si>
  <si>
    <r>
      <t xml:space="preserve">10.     Under </t>
    </r>
    <r>
      <rPr>
        <i/>
        <sz val="11"/>
        <color theme="1"/>
        <rFont val="Calibri"/>
        <family val="2"/>
        <scheme val="minor"/>
      </rPr>
      <t xml:space="preserve">Customer is planning on installing </t>
    </r>
    <r>
      <rPr>
        <sz val="11"/>
        <color theme="1"/>
        <rFont val="Calibri"/>
        <family val="2"/>
        <scheme val="minor"/>
      </rPr>
      <t xml:space="preserve">check the box next to </t>
    </r>
    <r>
      <rPr>
        <i/>
        <sz val="11"/>
        <color theme="1"/>
        <rFont val="Calibri"/>
        <family val="2"/>
        <scheme val="minor"/>
      </rPr>
      <t>Solar</t>
    </r>
    <r>
      <rPr>
        <sz val="11"/>
        <color theme="1"/>
        <rFont val="Calibri"/>
        <family val="2"/>
        <scheme val="minor"/>
      </rPr>
      <t xml:space="preserve"> if the customer is planning on installing solar on their home with the proposed system install and check the box next to </t>
    </r>
    <r>
      <rPr>
        <i/>
        <sz val="11"/>
        <color theme="1"/>
        <rFont val="Calibri"/>
        <family val="2"/>
        <scheme val="minor"/>
      </rPr>
      <t>Smart Thermostat</t>
    </r>
    <r>
      <rPr>
        <sz val="11"/>
        <color theme="1"/>
        <rFont val="Calibri"/>
        <family val="2"/>
        <scheme val="minor"/>
      </rPr>
      <t xml:space="preserve"> if the customer is planning on installing  smart thermostat(s) in their home with the proposed system install.</t>
    </r>
  </si>
  <si>
    <r>
      <t>11.</t>
    </r>
    <r>
      <rPr>
        <sz val="7"/>
        <color theme="1"/>
        <rFont val="Times New Roman"/>
        <family val="1"/>
      </rPr>
      <t xml:space="preserve">     </t>
    </r>
    <r>
      <rPr>
        <sz val="11"/>
        <color theme="1"/>
        <rFont val="Calibri"/>
        <family val="2"/>
        <scheme val="minor"/>
      </rPr>
      <t xml:space="preserve">The last input is the </t>
    </r>
    <r>
      <rPr>
        <i/>
        <sz val="11"/>
        <color theme="1"/>
        <rFont val="Calibri"/>
        <family val="2"/>
        <scheme val="minor"/>
      </rPr>
      <t>Monthly Utility (Gas &amp; Electric) Bill</t>
    </r>
    <r>
      <rPr>
        <sz val="11"/>
        <color theme="1"/>
        <rFont val="Calibri"/>
        <family val="2"/>
        <scheme val="minor"/>
      </rPr>
      <t>. This is optional and not required for the tool to give results. This can be entered in order to calculate new monthly costs, monthly savings, and annual savings based on the result of the cost percent savings. The value entered should be a sum of the average gas and electric bill of the customer for the whole year.</t>
    </r>
  </si>
  <si>
    <t>12.  Now all the inputs are filled in and the results will be shown in the Yellow cells. See the Outputs section in the README for descriptions of all the outputs.</t>
  </si>
  <si>
    <r>
      <t xml:space="preserve">13. Evaluate different proposed systems and rates to see which HVAC Heat Pump and rate can yield the most </t>
    </r>
    <r>
      <rPr>
        <i/>
        <sz val="11"/>
        <color theme="1"/>
        <rFont val="Calibri"/>
        <family val="2"/>
        <scheme val="minor"/>
      </rPr>
      <t>Cost Percent Savings</t>
    </r>
    <r>
      <rPr>
        <sz val="11"/>
        <color theme="1"/>
        <rFont val="Calibri"/>
        <family val="2"/>
        <scheme val="minor"/>
      </rPr>
      <t xml:space="preserve">, </t>
    </r>
    <r>
      <rPr>
        <i/>
        <sz val="11"/>
        <color theme="1"/>
        <rFont val="Calibri"/>
        <family val="2"/>
        <scheme val="minor"/>
      </rPr>
      <t>Energy Percent Savings</t>
    </r>
    <r>
      <rPr>
        <sz val="11"/>
        <color theme="1"/>
        <rFont val="Calibri"/>
        <family val="2"/>
        <scheme val="minor"/>
      </rPr>
      <t xml:space="preserve"> and </t>
    </r>
    <r>
      <rPr>
        <i/>
        <sz val="11"/>
        <color theme="1"/>
        <rFont val="Calibri"/>
        <family val="2"/>
        <scheme val="minor"/>
      </rPr>
      <t>GHG Percent Savings</t>
    </r>
    <r>
      <rPr>
        <sz val="11"/>
        <color theme="1"/>
        <rFont val="Calibri"/>
        <family val="2"/>
        <scheme val="minor"/>
      </rPr>
      <t xml:space="preserve"> for the customer. 
Note: Each different equipment type will need to be entered on its own. The tool does not have a comparison feature.</t>
    </r>
  </si>
  <si>
    <t>Proposed Rates List</t>
  </si>
  <si>
    <r>
      <rPr>
        <b/>
        <i/>
        <sz val="11"/>
        <color theme="1"/>
        <rFont val="Calibri"/>
        <family val="2"/>
        <scheme val="minor"/>
      </rPr>
      <t>Zip Code</t>
    </r>
    <r>
      <rPr>
        <sz val="11"/>
        <color theme="1"/>
        <rFont val="Calibri"/>
        <family val="2"/>
        <scheme val="minor"/>
      </rPr>
      <t xml:space="preserve">
The zip code of the customer site needs to be entered to determine the CPUC Building Climate Zone (CZ) and PG&amp;E Baseline Territory of the site. The Climate Zones in PG&amp;E territory are:
•	CZ 1
•	CZ 2
•	CZ 3
•	CZ 4
•	CZ 5
•	CZ 6
•	CZ 11
•	CZ 12
•	CZ 13
•	CZ 16
The CZ is very important when modeling and calculating costs and savings of a site. The energy usage of heating and cooling of a site heavily depends on the CZ the site is in. Any zip code entered that is not in PG&amp;E electric territory will not yield a result.
The zip code is also used to determine the customer's PG&amp;E Baseline Territory which the gas and some of the electric rates are based on. The PG&amp;E Baseline Territories are:
•	P
•	Q
•	R
•	S
•	T
•	V
•	W
•	X
•	Y
•	Z</t>
    </r>
  </si>
  <si>
    <r>
      <rPr>
        <b/>
        <i/>
        <sz val="11"/>
        <color theme="1"/>
        <rFont val="Calibri"/>
        <family val="2"/>
        <scheme val="minor"/>
      </rPr>
      <t>Proposed New PG&amp;E Rate</t>
    </r>
    <r>
      <rPr>
        <sz val="11"/>
        <color theme="1"/>
        <rFont val="Calibri"/>
        <family val="2"/>
        <scheme val="minor"/>
      </rPr>
      <t xml:space="preserve">
The customer’s proposed new PG&amp;E rate needs to be selected. The options listed in the HVAC Heat Pump Retrofit Energy Cost Estimator are:
•	Tiered E1 (https://www.pge.com/tariffs/assets/pdf/tariffbook/ELEC_SCHEDS_E-1.pdf)
•	Tiered E1 All- Electric (https://www.pge.com/tariffs/assets/pdf/tariffbook/ELEC_SCHEDS_E-1.pdf)
•	Time of Use E-TOU-C (https://www.pge.com/tariffs/assets/pdf/tariffbook/ELEC_SCHEDS_E-TOU-C.pdf)
•	Time of Use E-TOU-C All- Electric (https://www.pge.com/tariffs/assets/pdf/tariffbook/ELEC_SCHEDS_E-TOU-C.pdf)
•	Time of Use E-TOU-D (https://www.pge.com/tariffs/assets/pdf/tariffbook/ELEC_SCHEDS_E-TOU-D.pdf)
•	Electric Vehicle EV-2A (https://www.pge.com/tariffs/assets/pdf/tariffbook/ELEC_SCHEDS_EV%20(Sch).pdf)</t>
    </r>
  </si>
  <si>
    <t>See README</t>
  </si>
  <si>
    <t xml:space="preserve">                  Input customer information in the Blue cells to calculate the comparison of the current and proposed systems. Click each Blue cell for instructions. The Yellow cells are the calculated outputs.</t>
  </si>
  <si>
    <r>
      <t>A total o</t>
    </r>
    <r>
      <rPr>
        <sz val="11"/>
        <rFont val="Calibri"/>
        <family val="2"/>
        <scheme val="minor"/>
      </rPr>
      <t>f</t>
    </r>
    <r>
      <rPr>
        <b/>
        <sz val="11"/>
        <rFont val="Calibri"/>
        <family val="2"/>
        <scheme val="minor"/>
      </rPr>
      <t xml:space="preserve"> 1120 models</t>
    </r>
    <r>
      <rPr>
        <sz val="11"/>
        <rFont val="Calibri"/>
        <family val="2"/>
        <scheme val="minor"/>
      </rPr>
      <t xml:space="preserve"> were </t>
    </r>
    <r>
      <rPr>
        <sz val="11"/>
        <color theme="1"/>
        <rFont val="Calibri"/>
        <family val="2"/>
        <scheme val="minor"/>
      </rPr>
      <t>run varying the combination input values of the PG&amp;E climate zones, four home vintage ranges, smart and standard thermostats and fourteen system types (ten</t>
    </r>
    <r>
      <rPr>
        <sz val="11"/>
        <color rgb="FFFF0000"/>
        <rFont val="Calibri"/>
        <family val="2"/>
        <scheme val="minor"/>
      </rPr>
      <t xml:space="preserve"> </t>
    </r>
    <r>
      <rPr>
        <sz val="11"/>
        <rFont val="Calibri"/>
        <family val="2"/>
        <scheme val="minor"/>
      </rPr>
      <t>current and four proposed system types</t>
    </r>
    <r>
      <rPr>
        <sz val="11"/>
        <color theme="1"/>
        <rFont val="Calibri"/>
        <family val="2"/>
        <scheme val="minor"/>
      </rPr>
      <t xml:space="preserve">) as defined in the Inputs section above. The BEopt model ran utility usage for each combination of variables and outputted hourly electric usage (kWh), gas usage (Btu) and a breakdown of cooling and heating usage (kWh and Btu).
See </t>
    </r>
    <r>
      <rPr>
        <b/>
        <sz val="11"/>
        <color theme="1"/>
        <rFont val="Calibri"/>
        <family val="2"/>
        <scheme val="minor"/>
      </rPr>
      <t>Home Vintage Table</t>
    </r>
    <r>
      <rPr>
        <sz val="11"/>
        <color theme="1"/>
        <rFont val="Calibri"/>
        <family val="2"/>
        <scheme val="minor"/>
      </rPr>
      <t xml:space="preserve"> tab for the values used in the model for the building envelope of the four types of home vintages, Pre-1979, 1979 to 1995, 1996 to 2012 and 2013 to Present.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</si>
</sst>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quot;$&quot;#,##0.00"/>
    <numFmt numFmtId="166" formatCode="#,##0.0"/>
  </numFmts>
  <fonts count="36">
    <font>
      <sz val="11"/>
      <color theme="1"/>
      <name val="Calibri"/>
      <family val="2"/>
      <scheme val="minor"/>
    </font>
    <font>
      <b/>
      <sz val="11"/>
      <color theme="1"/>
      <name val="Calibri"/>
      <family val="2"/>
      <scheme val="minor"/>
    </font>
    <font>
      <sz val="11"/>
      <color theme="0"/>
      <name val="Calibri"/>
      <family val="2"/>
      <scheme val="minor"/>
    </font>
    <font>
      <sz val="8"/>
      <name val="Calibri"/>
      <family val="2"/>
      <scheme val="minor"/>
    </font>
    <font>
      <b/>
      <sz val="14"/>
      <color theme="1"/>
      <name val="Calibri"/>
      <family val="2"/>
      <scheme val="minor"/>
    </font>
    <font>
      <sz val="11"/>
      <color theme="1"/>
      <name val="Calibri"/>
      <family val="2"/>
      <scheme val="minor"/>
    </font>
    <font>
      <u/>
      <sz val="11"/>
      <color theme="10"/>
      <name val="Calibri"/>
      <family val="2"/>
      <scheme val="minor"/>
    </font>
    <font>
      <sz val="11"/>
      <color rgb="FF3A3838"/>
      <name val="Calibri"/>
      <family val="2"/>
      <scheme val="minor"/>
    </font>
    <font>
      <sz val="10"/>
      <color theme="1"/>
      <name val="Calibri"/>
      <family val="2"/>
      <scheme val="minor"/>
    </font>
    <font>
      <sz val="11"/>
      <color rgb="FFFF0000"/>
      <name val="Calibri"/>
      <family val="2"/>
      <scheme val="minor"/>
    </font>
    <font>
      <i/>
      <sz val="9"/>
      <color theme="1"/>
      <name val="Calibri"/>
      <family val="2"/>
      <scheme val="minor"/>
    </font>
    <font>
      <b/>
      <sz val="16"/>
      <color theme="1"/>
      <name val="Calibri"/>
      <family val="2"/>
      <scheme val="minor"/>
    </font>
    <font>
      <b/>
      <sz val="14"/>
      <color theme="1"/>
      <name val="Calibri (Body)"/>
    </font>
    <font>
      <sz val="12"/>
      <color theme="1"/>
      <name val="Calibri"/>
      <family val="2"/>
      <scheme val="minor"/>
    </font>
    <font>
      <sz val="11"/>
      <color theme="1"/>
      <name val="Calibri"/>
      <family val="2"/>
    </font>
    <font>
      <b/>
      <sz val="12"/>
      <color theme="1"/>
      <name val="Calibri (Body)"/>
    </font>
    <font>
      <b/>
      <i/>
      <sz val="11"/>
      <color theme="1"/>
      <name val="Calibri"/>
      <family val="2"/>
      <scheme val="minor"/>
    </font>
    <font>
      <b/>
      <sz val="11"/>
      <name val="Calibri (Body)"/>
    </font>
    <font>
      <b/>
      <sz val="11"/>
      <color theme="1"/>
      <name val="Calibri (Body)"/>
    </font>
    <font>
      <sz val="7"/>
      <color theme="1"/>
      <name val="Times New Roman"/>
      <family val="1"/>
    </font>
    <font>
      <i/>
      <sz val="11"/>
      <color theme="1"/>
      <name val="Calibri"/>
      <family val="2"/>
      <scheme val="minor"/>
    </font>
    <font>
      <u/>
      <sz val="11"/>
      <color theme="1"/>
      <name val="Calibri"/>
      <family val="2"/>
      <scheme val="minor"/>
    </font>
    <font>
      <sz val="10"/>
      <name val="Arial"/>
      <family val="2"/>
    </font>
    <font>
      <sz val="8"/>
      <color rgb="FF000000"/>
      <name val="Segoe UI"/>
      <family val="2"/>
    </font>
    <font>
      <i/>
      <sz val="8"/>
      <color theme="1"/>
      <name val="Calibri"/>
      <family val="2"/>
      <scheme val="minor"/>
    </font>
    <font>
      <i/>
      <sz val="8"/>
      <color rgb="FF3A3838"/>
      <name val="Calibri"/>
      <family val="2"/>
      <scheme val="minor"/>
    </font>
    <font>
      <sz val="11"/>
      <name val="Calibri"/>
      <family val="2"/>
      <scheme val="minor"/>
    </font>
    <font>
      <b/>
      <sz val="12"/>
      <color theme="1"/>
      <name val="Calibri"/>
      <family val="2"/>
      <scheme val="minor"/>
    </font>
    <font>
      <b/>
      <sz val="14"/>
      <name val="Calibri"/>
      <family val="2"/>
      <scheme val="minor"/>
    </font>
    <font>
      <u/>
      <sz val="11"/>
      <name val="Calibri"/>
      <family val="2"/>
      <scheme val="minor"/>
    </font>
    <font>
      <b/>
      <i/>
      <sz val="11"/>
      <name val="Calibri"/>
      <family val="2"/>
      <scheme val="minor"/>
    </font>
    <font>
      <sz val="11"/>
      <name val="Calibri"/>
      <family val="2"/>
    </font>
    <font>
      <b/>
      <sz val="12"/>
      <name val="Calibri"/>
      <family val="2"/>
      <scheme val="minor"/>
    </font>
    <font>
      <sz val="14"/>
      <color theme="1"/>
      <name val="Calibri"/>
      <family val="2"/>
      <scheme val="minor"/>
    </font>
    <font>
      <i/>
      <sz val="11"/>
      <name val="Calibri"/>
      <family val="2"/>
      <scheme val="minor"/>
    </font>
    <font>
      <b/>
      <sz val="11"/>
      <name val="Calibri"/>
      <family val="2"/>
      <scheme val="minor"/>
    </font>
  </fonts>
  <fills count="12">
    <fill>
      <patternFill patternType="none"/>
    </fill>
    <fill>
      <patternFill patternType="gray125"/>
    </fill>
    <fill>
      <patternFill patternType="solid">
        <fgColor theme="3" tint="0.7999816888943144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C00000"/>
        <bgColor indexed="64"/>
      </patternFill>
    </fill>
    <fill>
      <patternFill patternType="solid">
        <fgColor rgb="FFA5A5A5"/>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0"/>
        <bgColor indexed="64"/>
      </patternFill>
    </fill>
    <fill>
      <patternFill patternType="solid">
        <fgColor rgb="FFFFFF00"/>
        <bgColor indexed="64"/>
      </patternFill>
    </fill>
    <fill>
      <patternFill patternType="solid">
        <fgColor rgb="FFE1F7FF"/>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rgb="FF808080"/>
      </left>
      <right style="thin">
        <color rgb="FF808080"/>
      </right>
      <top style="thin">
        <color rgb="FF808080"/>
      </top>
      <bottom style="thin">
        <color rgb="FF808080"/>
      </bottom>
      <diagonal/>
    </border>
    <border>
      <left style="thin">
        <color rgb="FF808080"/>
      </left>
      <right style="thin">
        <color rgb="FF808080"/>
      </right>
      <top style="thin">
        <color rgb="FF808080"/>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rgb="FF808080"/>
      </top>
      <bottom style="thin">
        <color rgb="FF808080"/>
      </bottom>
      <diagonal/>
    </border>
    <border>
      <left style="thin">
        <color rgb="FF808080"/>
      </left>
      <right style="thin">
        <color rgb="FF808080"/>
      </right>
      <top/>
      <bottom style="thin">
        <color rgb="FF80808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thin">
        <color rgb="FF808080"/>
      </left>
      <right/>
      <top style="thin">
        <color rgb="FF808080"/>
      </top>
      <bottom/>
      <diagonal/>
    </border>
    <border>
      <left/>
      <right/>
      <top style="thin">
        <color rgb="FF808080"/>
      </top>
      <bottom/>
      <diagonal/>
    </border>
    <border>
      <left/>
      <right style="thin">
        <color rgb="FF808080"/>
      </right>
      <top style="thin">
        <color rgb="FF808080"/>
      </top>
      <bottom/>
      <diagonal/>
    </border>
    <border>
      <left style="thin">
        <color rgb="FF808080"/>
      </left>
      <right/>
      <top/>
      <bottom style="thin">
        <color rgb="FF808080"/>
      </bottom>
      <diagonal/>
    </border>
    <border>
      <left/>
      <right/>
      <top/>
      <bottom style="thin">
        <color rgb="FF808080"/>
      </bottom>
      <diagonal/>
    </border>
    <border>
      <left/>
      <right style="thin">
        <color rgb="FF808080"/>
      </right>
      <top/>
      <bottom style="thin">
        <color rgb="FF808080"/>
      </bottom>
      <diagonal/>
    </border>
  </borders>
  <cellStyleXfs count="5">
    <xf numFmtId="0" fontId="0" fillId="0" borderId="0"/>
    <xf numFmtId="0" fontId="5" fillId="0" borderId="0"/>
    <xf numFmtId="0" fontId="6" fillId="0" borderId="0" applyNumberFormat="0" applyFill="0" applyBorder="0" applyAlignment="0" applyProtection="0"/>
    <xf numFmtId="9" fontId="5" fillId="0" borderId="0" applyFont="0" applyFill="0" applyBorder="0" applyAlignment="0" applyProtection="0"/>
    <xf numFmtId="0" fontId="22" fillId="0" borderId="0"/>
  </cellStyleXfs>
  <cellXfs count="127">
    <xf numFmtId="0" fontId="0" fillId="0" borderId="0" xfId="0"/>
    <xf numFmtId="0" fontId="0" fillId="0" borderId="0" xfId="0" quotePrefix="1" applyAlignment="1">
      <alignment horizontal="left"/>
    </xf>
    <xf numFmtId="16" fontId="0" fillId="0" borderId="0" xfId="0" quotePrefix="1" applyNumberFormat="1" applyAlignment="1">
      <alignment horizontal="left"/>
    </xf>
    <xf numFmtId="0" fontId="0" fillId="0" borderId="0" xfId="0"/>
    <xf numFmtId="0" fontId="0" fillId="2" borderId="1" xfId="0" applyFill="1" applyBorder="1"/>
    <xf numFmtId="0" fontId="2" fillId="5" borderId="1" xfId="0" applyFont="1" applyFill="1" applyBorder="1"/>
    <xf numFmtId="0" fontId="0" fillId="0" borderId="0" xfId="0" applyAlignment="1">
      <alignment horizontal="left"/>
    </xf>
    <xf numFmtId="0" fontId="0" fillId="0" borderId="0" xfId="0" applyFill="1" applyBorder="1"/>
    <xf numFmtId="0" fontId="2" fillId="0" borderId="0" xfId="0" applyFont="1" applyFill="1" applyBorder="1"/>
    <xf numFmtId="0" fontId="1" fillId="0" borderId="5" xfId="0" applyFont="1" applyFill="1" applyBorder="1" applyAlignment="1">
      <alignment horizontal="center"/>
    </xf>
    <xf numFmtId="0" fontId="1" fillId="0" borderId="6" xfId="0" applyFont="1" applyFill="1"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164" fontId="4" fillId="0" borderId="6" xfId="0" applyNumberFormat="1" applyFont="1" applyBorder="1" applyAlignment="1">
      <alignment horizontal="center"/>
    </xf>
    <xf numFmtId="0" fontId="0" fillId="0" borderId="0" xfId="0" applyAlignment="1">
      <alignment horizontal="right"/>
    </xf>
    <xf numFmtId="0" fontId="4" fillId="0" borderId="0" xfId="0" applyFont="1" applyAlignment="1">
      <alignment horizontal="center" vertical="center" wrapText="1"/>
    </xf>
    <xf numFmtId="0" fontId="7" fillId="0" borderId="0" xfId="0" applyFont="1"/>
    <xf numFmtId="3" fontId="4" fillId="4" borderId="1" xfId="0" applyNumberFormat="1" applyFont="1" applyFill="1" applyBorder="1" applyAlignment="1">
      <alignment horizontal="center"/>
    </xf>
    <xf numFmtId="164" fontId="4" fillId="0" borderId="5" xfId="0" applyNumberFormat="1" applyFont="1" applyBorder="1" applyAlignment="1">
      <alignment horizontal="center"/>
    </xf>
    <xf numFmtId="0" fontId="1" fillId="3" borderId="9" xfId="0" applyFont="1" applyFill="1" applyBorder="1" applyAlignment="1">
      <alignment horizontal="center"/>
    </xf>
    <xf numFmtId="0" fontId="1" fillId="0" borderId="0" xfId="0" applyFont="1" applyBorder="1" applyAlignment="1">
      <alignment horizontal="center"/>
    </xf>
    <xf numFmtId="164" fontId="7" fillId="0" borderId="0" xfId="0" applyNumberFormat="1" applyFont="1"/>
    <xf numFmtId="166" fontId="4" fillId="4" borderId="1" xfId="0" applyNumberFormat="1" applyFont="1" applyFill="1" applyBorder="1" applyAlignment="1">
      <alignment horizontal="center"/>
    </xf>
    <xf numFmtId="0" fontId="0" fillId="0" borderId="0" xfId="0" applyFill="1"/>
    <xf numFmtId="0" fontId="0" fillId="0" borderId="0" xfId="0" applyFill="1" applyAlignment="1">
      <alignment horizontal="right"/>
    </xf>
    <xf numFmtId="166" fontId="7" fillId="0" borderId="11" xfId="0" applyNumberFormat="1" applyFont="1" applyFill="1" applyBorder="1" applyAlignment="1" applyProtection="1">
      <alignment horizontal="right"/>
      <protection hidden="1"/>
    </xf>
    <xf numFmtId="0" fontId="1" fillId="0" borderId="10" xfId="0" applyFont="1" applyFill="1" applyBorder="1" applyAlignment="1">
      <alignment horizontal="center"/>
    </xf>
    <xf numFmtId="9" fontId="7" fillId="6" borderId="7" xfId="3" applyFont="1" applyFill="1" applyBorder="1" applyProtection="1">
      <protection hidden="1"/>
    </xf>
    <xf numFmtId="9" fontId="7" fillId="6" borderId="7" xfId="3" applyNumberFormat="1" applyFont="1" applyFill="1" applyBorder="1" applyProtection="1">
      <protection hidden="1"/>
    </xf>
    <xf numFmtId="165" fontId="7" fillId="6" borderId="7" xfId="0" applyNumberFormat="1" applyFont="1" applyFill="1" applyBorder="1" applyProtection="1">
      <protection hidden="1"/>
    </xf>
    <xf numFmtId="166" fontId="7" fillId="6" borderId="7" xfId="0" applyNumberFormat="1" applyFont="1" applyFill="1" applyBorder="1" applyAlignment="1" applyProtection="1">
      <alignment horizontal="right"/>
      <protection hidden="1"/>
    </xf>
    <xf numFmtId="166" fontId="7" fillId="6" borderId="8" xfId="0" applyNumberFormat="1" applyFont="1" applyFill="1" applyBorder="1" applyAlignment="1" applyProtection="1">
      <alignment horizontal="right"/>
      <protection hidden="1"/>
    </xf>
    <xf numFmtId="166" fontId="7" fillId="6" borderId="8" xfId="0" applyNumberFormat="1" applyFont="1" applyFill="1" applyBorder="1" applyProtection="1">
      <protection hidden="1"/>
    </xf>
    <xf numFmtId="166" fontId="7" fillId="6" borderId="12" xfId="0" applyNumberFormat="1" applyFont="1" applyFill="1" applyBorder="1" applyProtection="1">
      <protection hidden="1"/>
    </xf>
    <xf numFmtId="166" fontId="7" fillId="6" borderId="7" xfId="0" applyNumberFormat="1" applyFont="1" applyFill="1" applyBorder="1" applyProtection="1">
      <protection hidden="1"/>
    </xf>
    <xf numFmtId="0" fontId="11" fillId="7" borderId="0" xfId="0" applyFont="1" applyFill="1" applyAlignment="1">
      <alignment vertical="center"/>
    </xf>
    <xf numFmtId="0" fontId="0" fillId="7" borderId="0" xfId="0" applyFill="1"/>
    <xf numFmtId="0" fontId="0" fillId="7" borderId="0" xfId="0" applyFill="1" applyAlignment="1">
      <alignment vertical="center" wrapText="1"/>
    </xf>
    <xf numFmtId="0" fontId="13" fillId="7" borderId="0" xfId="0" applyFont="1" applyFill="1" applyAlignment="1">
      <alignment vertical="center" wrapText="1"/>
    </xf>
    <xf numFmtId="0" fontId="6" fillId="7" borderId="0" xfId="2" applyFill="1" applyAlignment="1">
      <alignment vertical="center"/>
    </xf>
    <xf numFmtId="0" fontId="0" fillId="7" borderId="0" xfId="0" applyFill="1" applyAlignment="1">
      <alignment vertical="center"/>
    </xf>
    <xf numFmtId="0" fontId="6" fillId="7" borderId="0" xfId="2" applyFill="1" applyAlignment="1">
      <alignment vertical="center" wrapText="1"/>
    </xf>
    <xf numFmtId="0" fontId="9" fillId="7" borderId="0" xfId="0" applyFont="1" applyFill="1" applyAlignment="1">
      <alignment vertical="center" wrapText="1"/>
    </xf>
    <xf numFmtId="0" fontId="11" fillId="7" borderId="0" xfId="0" applyFont="1" applyFill="1" applyAlignment="1">
      <alignment vertical="center" wrapText="1"/>
    </xf>
    <xf numFmtId="0" fontId="0" fillId="7" borderId="0" xfId="0" applyFill="1" applyAlignment="1">
      <alignment wrapText="1"/>
    </xf>
    <xf numFmtId="0" fontId="21" fillId="7" borderId="0" xfId="2" applyFont="1" applyFill="1" applyAlignment="1">
      <alignment vertical="center" wrapText="1"/>
    </xf>
    <xf numFmtId="0" fontId="11" fillId="7" borderId="0" xfId="0" applyFont="1" applyFill="1"/>
    <xf numFmtId="0" fontId="1" fillId="7" borderId="0" xfId="0" applyFont="1" applyFill="1"/>
    <xf numFmtId="0" fontId="1" fillId="8" borderId="16" xfId="0" applyFont="1" applyFill="1" applyBorder="1" applyAlignment="1">
      <alignment horizontal="left" vertical="center"/>
    </xf>
    <xf numFmtId="3" fontId="0" fillId="9" borderId="17" xfId="0" applyNumberFormat="1" applyFill="1" applyBorder="1" applyAlignment="1">
      <alignment horizontal="left" vertical="center"/>
    </xf>
    <xf numFmtId="3" fontId="0" fillId="9" borderId="9" xfId="0" applyNumberFormat="1" applyFill="1" applyBorder="1" applyAlignment="1">
      <alignment horizontal="left" vertical="center"/>
    </xf>
    <xf numFmtId="3" fontId="0" fillId="9" borderId="18" xfId="0" applyNumberFormat="1" applyFill="1" applyBorder="1" applyAlignment="1">
      <alignment horizontal="left" vertical="center"/>
    </xf>
    <xf numFmtId="0" fontId="1" fillId="8" borderId="19" xfId="0" applyFont="1" applyFill="1" applyBorder="1" applyAlignment="1">
      <alignment horizontal="left" vertical="center"/>
    </xf>
    <xf numFmtId="0" fontId="0" fillId="9" borderId="3" xfId="0" applyFill="1" applyBorder="1" applyAlignment="1">
      <alignment horizontal="left" vertical="center"/>
    </xf>
    <xf numFmtId="0" fontId="0" fillId="9" borderId="1" xfId="0" applyFill="1" applyBorder="1" applyAlignment="1">
      <alignment horizontal="left" vertical="center"/>
    </xf>
    <xf numFmtId="0" fontId="0" fillId="9" borderId="20" xfId="0" applyFill="1" applyBorder="1" applyAlignment="1">
      <alignment horizontal="left" vertical="center"/>
    </xf>
    <xf numFmtId="0" fontId="1" fillId="8" borderId="19" xfId="0" applyFont="1" applyFill="1" applyBorder="1" applyAlignment="1">
      <alignment horizontal="left" vertical="center" wrapText="1"/>
    </xf>
    <xf numFmtId="9" fontId="0" fillId="9" borderId="3" xfId="0" applyNumberFormat="1" applyFill="1" applyBorder="1" applyAlignment="1">
      <alignment horizontal="left" vertical="center" wrapText="1"/>
    </xf>
    <xf numFmtId="9" fontId="0" fillId="9" borderId="1" xfId="0" applyNumberFormat="1" applyFill="1" applyBorder="1" applyAlignment="1">
      <alignment horizontal="left" vertical="center" wrapText="1"/>
    </xf>
    <xf numFmtId="9" fontId="0" fillId="9" borderId="20" xfId="0" applyNumberFormat="1" applyFill="1" applyBorder="1" applyAlignment="1">
      <alignment horizontal="left" vertical="center" wrapText="1"/>
    </xf>
    <xf numFmtId="0" fontId="0" fillId="9" borderId="3" xfId="0" applyFill="1" applyBorder="1" applyAlignment="1">
      <alignment horizontal="left" vertical="center" wrapText="1"/>
    </xf>
    <xf numFmtId="0" fontId="0" fillId="9" borderId="1" xfId="0" applyFill="1" applyBorder="1" applyAlignment="1">
      <alignment horizontal="left" vertical="center" wrapText="1"/>
    </xf>
    <xf numFmtId="0" fontId="0" fillId="9" borderId="20" xfId="0" applyFill="1" applyBorder="1" applyAlignment="1">
      <alignment horizontal="left" vertical="center" wrapText="1"/>
    </xf>
    <xf numFmtId="9" fontId="0" fillId="9" borderId="3" xfId="0" applyNumberFormat="1" applyFill="1" applyBorder="1" applyAlignment="1">
      <alignment horizontal="left" vertical="center"/>
    </xf>
    <xf numFmtId="9" fontId="0" fillId="9" borderId="1" xfId="0" applyNumberFormat="1" applyFill="1" applyBorder="1" applyAlignment="1">
      <alignment horizontal="left" vertical="center"/>
    </xf>
    <xf numFmtId="9" fontId="0" fillId="9" borderId="20" xfId="0" applyNumberFormat="1" applyFill="1" applyBorder="1" applyAlignment="1">
      <alignment horizontal="left" vertical="center"/>
    </xf>
    <xf numFmtId="0" fontId="1" fillId="8" borderId="21" xfId="0" applyFont="1" applyFill="1" applyBorder="1" applyAlignment="1">
      <alignment horizontal="left" vertical="center"/>
    </xf>
    <xf numFmtId="0" fontId="0" fillId="9" borderId="22" xfId="0" applyFill="1" applyBorder="1" applyAlignment="1">
      <alignment horizontal="left"/>
    </xf>
    <xf numFmtId="0" fontId="0" fillId="9" borderId="23" xfId="0" applyFill="1" applyBorder="1" applyAlignment="1">
      <alignment horizontal="left"/>
    </xf>
    <xf numFmtId="0" fontId="0" fillId="9" borderId="24" xfId="0" applyFill="1" applyBorder="1" applyAlignment="1">
      <alignment horizontal="left"/>
    </xf>
    <xf numFmtId="0" fontId="1" fillId="8" borderId="13" xfId="0" applyFont="1" applyFill="1" applyBorder="1" applyAlignment="1">
      <alignment horizontal="center" vertical="center"/>
    </xf>
    <xf numFmtId="0" fontId="1" fillId="8" borderId="14" xfId="0" applyFont="1" applyFill="1" applyBorder="1" applyAlignment="1">
      <alignment horizontal="center" vertical="center"/>
    </xf>
    <xf numFmtId="0" fontId="1" fillId="8" borderId="15" xfId="0" applyFont="1" applyFill="1" applyBorder="1" applyAlignment="1">
      <alignment horizontal="center" vertical="center"/>
    </xf>
    <xf numFmtId="0" fontId="0" fillId="10" borderId="0" xfId="0" applyFill="1"/>
    <xf numFmtId="0" fontId="1" fillId="3" borderId="1" xfId="0" applyFont="1" applyFill="1" applyBorder="1" applyAlignment="1">
      <alignment horizontal="center"/>
    </xf>
    <xf numFmtId="0" fontId="0" fillId="0" borderId="0" xfId="0"/>
    <xf numFmtId="0" fontId="1" fillId="0" borderId="0" xfId="0" applyFont="1"/>
    <xf numFmtId="0" fontId="1" fillId="0" borderId="0" xfId="0" quotePrefix="1" applyFont="1" applyAlignment="1">
      <alignment horizontal="left"/>
    </xf>
    <xf numFmtId="9" fontId="7" fillId="8" borderId="7" xfId="3" applyNumberFormat="1" applyFont="1" applyFill="1" applyBorder="1" applyProtection="1">
      <protection hidden="1"/>
    </xf>
    <xf numFmtId="165" fontId="7" fillId="8" borderId="7" xfId="0" applyNumberFormat="1" applyFont="1" applyFill="1" applyBorder="1" applyProtection="1">
      <protection hidden="1"/>
    </xf>
    <xf numFmtId="0" fontId="7" fillId="11" borderId="7" xfId="0" applyFont="1" applyFill="1" applyBorder="1" applyProtection="1">
      <protection locked="0"/>
    </xf>
    <xf numFmtId="165" fontId="7" fillId="11" borderId="7" xfId="0" applyNumberFormat="1" applyFont="1" applyFill="1" applyBorder="1" applyProtection="1">
      <protection locked="0"/>
    </xf>
    <xf numFmtId="0" fontId="0" fillId="0" borderId="0" xfId="0" applyAlignment="1">
      <alignment vertical="center"/>
    </xf>
    <xf numFmtId="0" fontId="0" fillId="10" borderId="0" xfId="0" applyFill="1" applyBorder="1"/>
    <xf numFmtId="16" fontId="0" fillId="10" borderId="0" xfId="0" quotePrefix="1" applyNumberFormat="1" applyFill="1" applyAlignment="1">
      <alignment horizontal="left"/>
    </xf>
    <xf numFmtId="0" fontId="1" fillId="0" borderId="0" xfId="0" applyFont="1" applyAlignment="1">
      <alignment horizontal="center" vertical="center" wrapText="1"/>
    </xf>
    <xf numFmtId="0" fontId="1" fillId="0" borderId="0" xfId="0" applyFont="1" applyFill="1" applyBorder="1" applyAlignment="1">
      <alignment horizontal="center" vertical="center" wrapText="1"/>
    </xf>
    <xf numFmtId="0" fontId="0" fillId="7" borderId="0" xfId="0" applyFont="1" applyFill="1" applyAlignment="1">
      <alignment horizontal="left" vertical="center" wrapText="1"/>
    </xf>
    <xf numFmtId="0" fontId="0" fillId="7" borderId="0" xfId="0" applyFont="1" applyFill="1" applyAlignment="1">
      <alignment wrapText="1"/>
    </xf>
    <xf numFmtId="0" fontId="1" fillId="0" borderId="0" xfId="0" applyFont="1" applyAlignment="1">
      <alignment horizontal="center" vertical="center"/>
    </xf>
    <xf numFmtId="0" fontId="24" fillId="0" borderId="0" xfId="0" applyFont="1" applyAlignment="1">
      <alignment vertical="top"/>
    </xf>
    <xf numFmtId="0" fontId="25" fillId="0" borderId="0" xfId="0" applyFont="1" applyAlignment="1">
      <alignment vertical="top"/>
    </xf>
    <xf numFmtId="0" fontId="7" fillId="0" borderId="0" xfId="0" applyFont="1" applyFill="1" applyBorder="1" applyProtection="1">
      <protection locked="0"/>
    </xf>
    <xf numFmtId="0" fontId="7" fillId="0" borderId="0" xfId="0" applyFont="1" applyFill="1"/>
    <xf numFmtId="0" fontId="24" fillId="0" borderId="0" xfId="0" applyFont="1" applyFill="1" applyAlignment="1">
      <alignment vertical="top"/>
    </xf>
    <xf numFmtId="0" fontId="25" fillId="0" borderId="0" xfId="0" applyFont="1" applyFill="1" applyAlignment="1">
      <alignment vertical="top"/>
    </xf>
    <xf numFmtId="9" fontId="7" fillId="0" borderId="0" xfId="3" applyNumberFormat="1" applyFont="1" applyFill="1" applyBorder="1" applyProtection="1">
      <protection hidden="1"/>
    </xf>
    <xf numFmtId="165" fontId="7" fillId="0" borderId="0" xfId="0" applyNumberFormat="1" applyFont="1" applyFill="1" applyBorder="1" applyProtection="1">
      <protection locked="0"/>
    </xf>
    <xf numFmtId="165" fontId="7" fillId="0" borderId="0" xfId="0" applyNumberFormat="1" applyFont="1" applyFill="1" applyBorder="1" applyProtection="1">
      <protection hidden="1"/>
    </xf>
    <xf numFmtId="0" fontId="7" fillId="11" borderId="8" xfId="0" applyFont="1" applyFill="1" applyBorder="1" applyAlignment="1" applyProtection="1">
      <alignment horizontal="left"/>
      <protection locked="0"/>
    </xf>
    <xf numFmtId="3" fontId="4" fillId="3" borderId="1" xfId="0" applyNumberFormat="1" applyFont="1" applyFill="1" applyBorder="1" applyAlignment="1">
      <alignment horizontal="center"/>
    </xf>
    <xf numFmtId="166" fontId="4" fillId="3" borderId="1" xfId="0" applyNumberFormat="1" applyFont="1" applyFill="1" applyBorder="1" applyAlignment="1">
      <alignment horizontal="center"/>
    </xf>
    <xf numFmtId="0" fontId="8" fillId="0" borderId="0" xfId="0" applyFont="1" applyAlignment="1">
      <alignment horizontal="left" vertical="center" wrapText="1"/>
    </xf>
    <xf numFmtId="0" fontId="0" fillId="7" borderId="0" xfId="0" quotePrefix="1" applyFill="1" applyAlignment="1">
      <alignment vertical="top" wrapText="1"/>
    </xf>
    <xf numFmtId="0" fontId="1" fillId="7" borderId="0" xfId="0" applyFont="1" applyFill="1" applyAlignment="1">
      <alignment wrapText="1"/>
    </xf>
    <xf numFmtId="0" fontId="26" fillId="7" borderId="0" xfId="0" applyFont="1" applyFill="1" applyAlignment="1">
      <alignment vertical="center" wrapText="1"/>
    </xf>
    <xf numFmtId="0" fontId="29" fillId="7" borderId="0" xfId="2" applyFont="1" applyFill="1" applyAlignment="1">
      <alignment vertical="center" wrapText="1"/>
    </xf>
    <xf numFmtId="0" fontId="29" fillId="7" borderId="0" xfId="2" applyFont="1" applyFill="1" applyAlignment="1">
      <alignment vertical="center"/>
    </xf>
    <xf numFmtId="0" fontId="26" fillId="7" borderId="0" xfId="0" applyFont="1" applyFill="1" applyAlignment="1">
      <alignment vertical="center"/>
    </xf>
    <xf numFmtId="0" fontId="7" fillId="0" borderId="0" xfId="0" applyFont="1" applyFill="1" applyBorder="1" applyAlignment="1" applyProtection="1">
      <protection locked="0"/>
    </xf>
    <xf numFmtId="0" fontId="7" fillId="0" borderId="0" xfId="0" applyFont="1" applyFill="1" applyBorder="1" applyAlignment="1" applyProtection="1">
      <alignment horizontal="left"/>
      <protection locked="0"/>
    </xf>
    <xf numFmtId="0" fontId="1" fillId="3" borderId="0" xfId="0" applyFont="1" applyFill="1" applyBorder="1" applyAlignment="1">
      <alignment horizontal="center"/>
    </xf>
    <xf numFmtId="0" fontId="30" fillId="7" borderId="0" xfId="0" applyFont="1" applyFill="1" applyAlignment="1">
      <alignment horizontal="left" vertical="center" wrapText="1"/>
    </xf>
    <xf numFmtId="0" fontId="8" fillId="0" borderId="0" xfId="0" applyFont="1" applyAlignment="1">
      <alignment horizontal="left" vertical="center" wrapText="1"/>
    </xf>
    <xf numFmtId="0" fontId="10" fillId="0" borderId="0" xfId="0" applyFont="1" applyAlignment="1">
      <alignment horizontal="left" vertical="top" wrapText="1"/>
    </xf>
    <xf numFmtId="0" fontId="34" fillId="11" borderId="27" xfId="0" applyFont="1" applyFill="1" applyBorder="1" applyAlignment="1" applyProtection="1">
      <alignment horizontal="left" vertical="top"/>
    </xf>
    <xf numFmtId="0" fontId="34" fillId="11" borderId="28" xfId="0" applyFont="1" applyFill="1" applyBorder="1" applyAlignment="1" applyProtection="1">
      <alignment horizontal="left" vertical="top"/>
    </xf>
    <xf numFmtId="0" fontId="34" fillId="11" borderId="29" xfId="0" applyFont="1" applyFill="1" applyBorder="1" applyAlignment="1" applyProtection="1">
      <alignment horizontal="left" vertical="top"/>
    </xf>
    <xf numFmtId="0" fontId="34" fillId="11" borderId="30" xfId="0" applyFont="1" applyFill="1" applyBorder="1" applyAlignment="1" applyProtection="1">
      <alignment horizontal="left" vertical="top"/>
    </xf>
    <xf numFmtId="0" fontId="34" fillId="11" borderId="31" xfId="0" applyFont="1" applyFill="1" applyBorder="1" applyAlignment="1" applyProtection="1">
      <alignment horizontal="left" vertical="top"/>
    </xf>
    <xf numFmtId="0" fontId="34" fillId="11" borderId="32" xfId="0" applyFont="1" applyFill="1" applyBorder="1" applyAlignment="1" applyProtection="1">
      <alignment horizontal="left" vertical="top"/>
    </xf>
    <xf numFmtId="0" fontId="8" fillId="0" borderId="0" xfId="0" applyFont="1" applyAlignment="1" applyProtection="1">
      <alignment horizontal="left" vertical="center" wrapText="1"/>
      <protection hidden="1"/>
    </xf>
    <xf numFmtId="0" fontId="1" fillId="3" borderId="4" xfId="0" applyFont="1" applyFill="1" applyBorder="1" applyAlignment="1">
      <alignment horizontal="center"/>
    </xf>
    <xf numFmtId="0" fontId="1" fillId="3" borderId="2" xfId="0" applyFont="1" applyFill="1" applyBorder="1" applyAlignment="1">
      <alignment horizontal="center"/>
    </xf>
    <xf numFmtId="0" fontId="1" fillId="3" borderId="3" xfId="0" applyFont="1" applyFill="1" applyBorder="1" applyAlignment="1">
      <alignment horizontal="center"/>
    </xf>
    <xf numFmtId="0" fontId="1" fillId="3" borderId="25" xfId="0" applyFont="1" applyFill="1" applyBorder="1" applyAlignment="1">
      <alignment horizontal="center"/>
    </xf>
    <xf numFmtId="0" fontId="1" fillId="3" borderId="26" xfId="0" applyFont="1" applyFill="1" applyBorder="1" applyAlignment="1">
      <alignment horizontal="center"/>
    </xf>
  </cellXfs>
  <cellStyles count="5">
    <cellStyle name="Hyperlink" xfId="2" builtinId="8"/>
    <cellStyle name="Normal" xfId="0" builtinId="0"/>
    <cellStyle name="Normal 2" xfId="4" xr:uid="{A78E0FF6-B001-41B1-9314-35FB437AA92A}"/>
    <cellStyle name="Normal 4" xfId="1" xr:uid="{00000000-0005-0000-0000-000003000000}"/>
    <cellStyle name="Percent" xfId="3" builtinId="5"/>
  </cellStyles>
  <dxfs count="0"/>
  <tableStyles count="0" defaultTableStyle="TableStyleMedium2" defaultPivotStyle="PivotStyleLight16"/>
  <colors>
    <mruColors>
      <color rgb="FFE1F7FF"/>
      <color rgb="FFC1EFFF"/>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fmlaLink="'Matrix Lookups'!$C$23" lockText="1" noThreeD="1"/>
</file>

<file path=xl/ctrlProps/ctrlProp2.xml><?xml version="1.0" encoding="utf-8"?>
<formControlPr xmlns="http://schemas.microsoft.com/office/spreadsheetml/2009/9/main" objectType="CheckBox" fmlaLink="'Matrix Lookups'!$C$24" lockText="1" noThreeD="1"/>
</file>

<file path=xl/ctrlProps/ctrlProp3.xml><?xml version="1.0" encoding="utf-8"?>
<formControlPr xmlns="http://schemas.microsoft.com/office/spreadsheetml/2009/9/main" objectType="CheckBox" fmlaLink="'Matrix Lookups'!$C$25" lockText="1" noThreeD="1"/>
</file>

<file path=xl/ctrlProps/ctrlProp4.xml><?xml version="1.0" encoding="utf-8"?>
<formControlPr xmlns="http://schemas.microsoft.com/office/spreadsheetml/2009/9/main" objectType="CheckBox" checked="Checked" fmlaLink="'Matrix Lookups'!$C$26"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cid:image004.png@01D706D1.A6B8810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228600</xdr:colOff>
          <xdr:row>9</xdr:row>
          <xdr:rowOff>167640</xdr:rowOff>
        </xdr:from>
        <xdr:to>
          <xdr:col>4</xdr:col>
          <xdr:colOff>541020</xdr:colOff>
          <xdr:row>11</xdr:row>
          <xdr:rowOff>22860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Solar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426720</xdr:colOff>
          <xdr:row>10</xdr:row>
          <xdr:rowOff>0</xdr:rowOff>
        </xdr:from>
        <xdr:to>
          <xdr:col>7</xdr:col>
          <xdr:colOff>251460</xdr:colOff>
          <xdr:row>11</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Smart Thermostat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12</xdr:row>
          <xdr:rowOff>175260</xdr:rowOff>
        </xdr:from>
        <xdr:to>
          <xdr:col>4</xdr:col>
          <xdr:colOff>541020</xdr:colOff>
          <xdr:row>14</xdr:row>
          <xdr:rowOff>30480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Solar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426720</xdr:colOff>
          <xdr:row>13</xdr:row>
          <xdr:rowOff>7620</xdr:rowOff>
        </xdr:from>
        <xdr:to>
          <xdr:col>7</xdr:col>
          <xdr:colOff>251460</xdr:colOff>
          <xdr:row>14</xdr:row>
          <xdr:rowOff>22860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Smart Thermostat</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0</xdr:colOff>
      <xdr:row>10</xdr:row>
      <xdr:rowOff>0</xdr:rowOff>
    </xdr:from>
    <xdr:to>
      <xdr:col>9</xdr:col>
      <xdr:colOff>220980</xdr:colOff>
      <xdr:row>10</xdr:row>
      <xdr:rowOff>1274094</xdr:rowOff>
    </xdr:to>
    <xdr:pic>
      <xdr:nvPicPr>
        <xdr:cNvPr id="5" name="Picture 4">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9957786" y="12983592"/>
          <a:ext cx="4415679" cy="12740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88777</xdr:colOff>
      <xdr:row>10</xdr:row>
      <xdr:rowOff>1087514</xdr:rowOff>
    </xdr:from>
    <xdr:to>
      <xdr:col>7</xdr:col>
      <xdr:colOff>73537</xdr:colOff>
      <xdr:row>10</xdr:row>
      <xdr:rowOff>1278014</xdr:rowOff>
    </xdr:to>
    <xdr:pic>
      <xdr:nvPicPr>
        <xdr:cNvPr id="6" name="Rectangle 5">
          <a:extLst>
            <a:ext uri="{FF2B5EF4-FFF2-40B4-BE49-F238E27FC236}">
              <a16:creationId xmlns:a16="http://schemas.microsoft.com/office/drawing/2014/main" id="{00000000-0008-0000-0200-000006000000}"/>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046563" y="14071106"/>
          <a:ext cx="2980974"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swbengineering.sharepoint.com/sites/ASWB-OneDrive/Shared%20Documents/PGE%20-%20Heat%20Pump%20Calculators/SCE%20HVAC%20Heat%20Pump%20Energy%20Cost%20Estimator%20v2.1%20-%20unprotec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CZ Lookup"/>
      <sheetName val="AC Lookups"/>
      <sheetName val="Existing HP Cost Matrix"/>
      <sheetName val="Existing HP Usage Matrix"/>
      <sheetName val="Proposed HP Cost Matrix"/>
      <sheetName val="Proposed HP Usage Matrix"/>
      <sheetName val="Instructions"/>
      <sheetName val="Energy Cost Estimator"/>
      <sheetName val="README"/>
      <sheetName val="Home Vintage Table"/>
      <sheetName val="Supplemental Data"/>
    </sheetNames>
    <sheetDataSet>
      <sheetData sheetId="0" refreshError="1"/>
      <sheetData sheetId="1"/>
      <sheetData sheetId="2" refreshError="1"/>
      <sheetData sheetId="3" refreshError="1"/>
      <sheetData sheetId="4" refreshError="1"/>
      <sheetData sheetId="5" refreshError="1"/>
      <sheetData sheetId="6"/>
      <sheetData sheetId="7" refreshError="1"/>
      <sheetData sheetId="8"/>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hyperlink" Target="https://www.energy.ca.gov/media/3560" TargetMode="External"/><Relationship Id="rId3" Type="http://schemas.openxmlformats.org/officeDocument/2006/relationships/hyperlink" Target="https://www.pge.com/tariffs/index.page" TargetMode="External"/><Relationship Id="rId7" Type="http://schemas.openxmlformats.org/officeDocument/2006/relationships/hyperlink" Target="https://www.ethree.com/wp-content/uploads/2019/04/E3_Residential_Building_Electrification_in_California_April_2019.pdf" TargetMode="External"/><Relationship Id="rId2" Type="http://schemas.openxmlformats.org/officeDocument/2006/relationships/hyperlink" Target="https://www.pge.com/tariffs/index.page" TargetMode="External"/><Relationship Id="rId1" Type="http://schemas.openxmlformats.org/officeDocument/2006/relationships/hyperlink" Target="https://www.pge.com/tariffs/index.page" TargetMode="External"/><Relationship Id="rId6" Type="http://schemas.openxmlformats.org/officeDocument/2006/relationships/hyperlink" Target="https://beopt.nrel.gov/home" TargetMode="External"/><Relationship Id="rId5" Type="http://schemas.openxmlformats.org/officeDocument/2006/relationships/hyperlink" Target="https://www2.socalgas.com/regulatory/tariffs/tm2/pdf/GR.pdf" TargetMode="External"/><Relationship Id="rId10" Type="http://schemas.openxmlformats.org/officeDocument/2006/relationships/drawing" Target="../drawings/drawing2.xml"/><Relationship Id="rId4" Type="http://schemas.openxmlformats.org/officeDocument/2006/relationships/hyperlink" Target="https://www.ethree.com/wp-content/uploads/2019/04/E3_Residential_Building_Electrification_in_California_April_2019.pdf" TargetMode="External"/><Relationship Id="rId9"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64D7A3-D1BF-4E7C-A2A0-8A981947A8BD}">
  <sheetPr codeName="Sheet1">
    <pageSetUpPr fitToPage="1"/>
  </sheetPr>
  <dimension ref="B1:B46"/>
  <sheetViews>
    <sheetView showGridLines="0" topLeftCell="A10" zoomScaleNormal="100" workbookViewId="0"/>
  </sheetViews>
  <sheetFormatPr defaultColWidth="10.77734375" defaultRowHeight="14.4"/>
  <cols>
    <col min="1" max="1" width="2.6640625" style="36" customWidth="1"/>
    <col min="2" max="2" width="127.21875" style="37" customWidth="1"/>
    <col min="3" max="16384" width="10.77734375" style="36"/>
  </cols>
  <sheetData>
    <row r="1" spans="2:2" ht="21">
      <c r="B1" s="43" t="s">
        <v>988</v>
      </c>
    </row>
    <row r="2" spans="2:2" ht="28.8">
      <c r="B2" s="103" t="s">
        <v>992</v>
      </c>
    </row>
    <row r="3" spans="2:2" ht="28.8">
      <c r="B3" s="37" t="s">
        <v>998</v>
      </c>
    </row>
    <row r="4" spans="2:2" ht="28.8">
      <c r="B4" s="87" t="s">
        <v>989</v>
      </c>
    </row>
    <row r="5" spans="2:2">
      <c r="B5" s="87" t="s">
        <v>942</v>
      </c>
    </row>
    <row r="6" spans="2:2" ht="28.8">
      <c r="B6" s="112" t="s">
        <v>1015</v>
      </c>
    </row>
    <row r="7" spans="2:2">
      <c r="B7" s="87" t="s">
        <v>980</v>
      </c>
    </row>
    <row r="8" spans="2:2" ht="28.8">
      <c r="B8" s="87" t="s">
        <v>1003</v>
      </c>
    </row>
    <row r="9" spans="2:2" ht="72">
      <c r="B9" s="87" t="s">
        <v>1004</v>
      </c>
    </row>
    <row r="10" spans="2:2" ht="28.8">
      <c r="B10" s="87" t="str">
        <f>"6.     Select the customer’s Current PG&amp;E Rate from the dropdown list, the options are: "&amp;'Matrix Lookups'!N4&amp;", "&amp;'Matrix Lookups'!N5&amp;", "&amp;'Matrix Lookups'!N6&amp;", "&amp;'Matrix Lookups'!N7&amp;", "&amp;'Matrix Lookups'!N8&amp;","&amp;'Matrix Lookups'!N9&amp;", "&amp;'Matrix Lookups'!N10&amp;"."</f>
        <v>6.     Select the customer’s Current PG&amp;E Rate from the dropdown list, the options are: Tiered (E1), Tiered (E1 - All-Electric), Time of Use (E-TOU-B), Time of Use (E-TOU-C), Time of Use (E-TOU-C - All-Electric),Time of Use (E-TOU-D), Electric Vehicle (EV-2A).</v>
      </c>
    </row>
    <row r="11" spans="2:2" ht="28.8">
      <c r="B11" s="87" t="s">
        <v>1005</v>
      </c>
    </row>
    <row r="12" spans="2:2" ht="57.6">
      <c r="B12" s="87" t="s">
        <v>1006</v>
      </c>
    </row>
    <row r="13" spans="2:2" ht="57.6">
      <c r="B13" s="87" t="str">
        <f>"9.    Then, select the Proposed New PG&amp;E Rate from the dropdown list. The customer proposed new rate options are: "&amp;'Matrix Lookups'!N4&amp;", "&amp;'Matrix Lookups'!N5&amp;", "&amp;'Matrix Lookups'!N7&amp;", "&amp;'Matrix Lookups'!N8&amp;", "&amp;'Matrix Lookups'!N9&amp;","&amp;'Matrix Lookups'!N10&amp;". If keeping current rate select the same rates elected in step 6. Please note that E-TOU-B is not available as a proposed option, a new rate will need to be chosen if E-TOU-B was chosen in the baseline."</f>
        <v>9.    Then, select the Proposed New PG&amp;E Rate from the dropdown list. The customer proposed new rate options are: Tiered (E1), Tiered (E1 - All-Electric), Time of Use (E-TOU-C), Time of Use (E-TOU-C - All-Electric), Time of Use (E-TOU-D),Electric Vehicle (EV-2A). If keeping current rate select the same rates elected in step 6. Please note that E-TOU-B is not available as a proposed option, a new rate will need to be chosen if E-TOU-B was chosen in the baseline.</v>
      </c>
    </row>
    <row r="14" spans="2:2" ht="43.2">
      <c r="B14" s="87" t="s">
        <v>1007</v>
      </c>
    </row>
    <row r="15" spans="2:2" ht="43.2">
      <c r="B15" s="87" t="s">
        <v>1008</v>
      </c>
    </row>
    <row r="16" spans="2:2" ht="28.8">
      <c r="B16" s="87" t="s">
        <v>1009</v>
      </c>
    </row>
    <row r="17" spans="2:2" ht="57.6">
      <c r="B17" s="88" t="s">
        <v>1010</v>
      </c>
    </row>
    <row r="18" spans="2:2" ht="28.8">
      <c r="B18" s="104" t="s">
        <v>993</v>
      </c>
    </row>
    <row r="21" spans="2:2">
      <c r="B21" s="45"/>
    </row>
    <row r="23" spans="2:2">
      <c r="B23" s="45"/>
    </row>
    <row r="25" spans="2:2">
      <c r="B25" s="45"/>
    </row>
    <row r="29" spans="2:2">
      <c r="B29" s="45"/>
    </row>
    <row r="41" spans="2:2">
      <c r="B41" s="45"/>
    </row>
    <row r="44" spans="2:2">
      <c r="B44" s="45"/>
    </row>
    <row r="46" spans="2:2">
      <c r="B46" s="45"/>
    </row>
  </sheetData>
  <sheetProtection algorithmName="SHA-512" hashValue="YxPVvyq0ajfmLY7URV58IHqJndTd6PscQSOmazcgMPSpQvWVdDSYRl/0+xsQqQ1bHUlgSWIm6b4InQEMTFyfgQ==" saltValue="eWYrap+bOLI71mYoCE5kxw==" spinCount="100000" sheet="1" objects="1" scenarios="1"/>
  <pageMargins left="0.25" right="0.25" top="0.75" bottom="0.75" header="0.3" footer="0.3"/>
  <pageSetup orientation="landscape" horizontalDpi="0"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822AA-C7E9-4C11-A445-4569F25DD494}">
  <sheetPr codeName="Sheet10">
    <tabColor theme="0" tint="-0.499984740745262"/>
  </sheetPr>
  <dimension ref="B2:KF82"/>
  <sheetViews>
    <sheetView zoomScale="90" zoomScaleNormal="90" workbookViewId="0">
      <pane xSplit="2" ySplit="1" topLeftCell="C10" activePane="bottomRight" state="frozen"/>
      <selection activeCell="C6" sqref="C6"/>
      <selection pane="topRight" activeCell="C6" sqref="C6"/>
      <selection pane="bottomLeft" activeCell="C6" sqref="C6"/>
      <selection pane="bottomRight" activeCell="C6" sqref="C6"/>
    </sheetView>
  </sheetViews>
  <sheetFormatPr defaultColWidth="10.5546875" defaultRowHeight="14.4"/>
  <cols>
    <col min="1" max="1" width="10.5546875" style="75"/>
    <col min="2" max="2" width="53.44140625" style="75" bestFit="1" customWidth="1"/>
    <col min="3" max="30" width="14.5546875" style="75" customWidth="1"/>
    <col min="31" max="31" width="2.5546875" style="7" customWidth="1"/>
    <col min="32" max="59" width="13.109375" style="75" customWidth="1"/>
    <col min="60" max="60" width="2.5546875" style="7" customWidth="1"/>
    <col min="61" max="88" width="13.109375" style="75" customWidth="1"/>
    <col min="89" max="89" width="2.5546875" style="7" customWidth="1"/>
    <col min="90" max="117" width="13.109375" style="75" customWidth="1"/>
    <col min="118" max="118" width="2.5546875" style="7" customWidth="1"/>
    <col min="119" max="146" width="13.109375" style="75" customWidth="1"/>
    <col min="147" max="147" width="2.5546875" style="7" customWidth="1"/>
    <col min="148" max="175" width="13.109375" style="75" customWidth="1"/>
    <col min="176" max="176" width="2.5546875" style="7" customWidth="1"/>
    <col min="177" max="204" width="13.109375" style="75" customWidth="1"/>
    <col min="205" max="205" width="2.5546875" style="7" customWidth="1"/>
    <col min="206" max="233" width="13.109375" style="75" customWidth="1"/>
    <col min="234" max="234" width="2.5546875" style="7" customWidth="1"/>
    <col min="235" max="262" width="13.109375" style="75" customWidth="1"/>
    <col min="263" max="263" width="2.5546875" style="7" customWidth="1"/>
    <col min="264" max="291" width="13.109375" style="75" customWidth="1"/>
    <col min="292" max="16384" width="10.5546875" style="75"/>
  </cols>
  <sheetData>
    <row r="2" spans="2:292">
      <c r="B2" s="4" t="s">
        <v>4</v>
      </c>
      <c r="C2" s="125">
        <f>$C$55</f>
        <v>1</v>
      </c>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20"/>
      <c r="AF2" s="125">
        <f>$C$56</f>
        <v>2</v>
      </c>
      <c r="AG2" s="126"/>
      <c r="AH2" s="126"/>
      <c r="AI2" s="126"/>
      <c r="AJ2" s="126"/>
      <c r="AK2" s="126"/>
      <c r="AL2" s="126"/>
      <c r="AM2" s="126"/>
      <c r="AN2" s="126"/>
      <c r="AO2" s="126"/>
      <c r="AP2" s="126"/>
      <c r="AQ2" s="126"/>
      <c r="AR2" s="126"/>
      <c r="AS2" s="126"/>
      <c r="AT2" s="126"/>
      <c r="AU2" s="126"/>
      <c r="AV2" s="126"/>
      <c r="AW2" s="126"/>
      <c r="AX2" s="126"/>
      <c r="AY2" s="126"/>
      <c r="AZ2" s="126"/>
      <c r="BA2" s="126"/>
      <c r="BB2" s="126"/>
      <c r="BC2" s="126"/>
      <c r="BD2" s="126"/>
      <c r="BE2" s="126"/>
      <c r="BF2" s="126"/>
      <c r="BG2" s="126"/>
      <c r="BH2" s="20"/>
      <c r="BI2" s="125">
        <f>$C$57</f>
        <v>3</v>
      </c>
      <c r="BJ2" s="126"/>
      <c r="BK2" s="126"/>
      <c r="BL2" s="126"/>
      <c r="BM2" s="126"/>
      <c r="BN2" s="126"/>
      <c r="BO2" s="126"/>
      <c r="BP2" s="126"/>
      <c r="BQ2" s="126"/>
      <c r="BR2" s="126"/>
      <c r="BS2" s="126"/>
      <c r="BT2" s="126"/>
      <c r="BU2" s="126"/>
      <c r="BV2" s="126"/>
      <c r="BW2" s="126"/>
      <c r="BX2" s="126"/>
      <c r="BY2" s="126"/>
      <c r="BZ2" s="126"/>
      <c r="CA2" s="126"/>
      <c r="CB2" s="126"/>
      <c r="CC2" s="126"/>
      <c r="CD2" s="126"/>
      <c r="CE2" s="126"/>
      <c r="CF2" s="126"/>
      <c r="CG2" s="126"/>
      <c r="CH2" s="126"/>
      <c r="CI2" s="126"/>
      <c r="CJ2" s="126"/>
      <c r="CK2" s="20"/>
      <c r="CL2" s="125">
        <f>$C$58</f>
        <v>4</v>
      </c>
      <c r="CM2" s="126"/>
      <c r="CN2" s="126"/>
      <c r="CO2" s="126"/>
      <c r="CP2" s="126"/>
      <c r="CQ2" s="126"/>
      <c r="CR2" s="126"/>
      <c r="CS2" s="126"/>
      <c r="CT2" s="126"/>
      <c r="CU2" s="126"/>
      <c r="CV2" s="126"/>
      <c r="CW2" s="126"/>
      <c r="CX2" s="126"/>
      <c r="CY2" s="126"/>
      <c r="CZ2" s="126"/>
      <c r="DA2" s="126"/>
      <c r="DB2" s="126"/>
      <c r="DC2" s="126"/>
      <c r="DD2" s="126"/>
      <c r="DE2" s="126"/>
      <c r="DF2" s="126"/>
      <c r="DG2" s="126"/>
      <c r="DH2" s="126"/>
      <c r="DI2" s="126"/>
      <c r="DJ2" s="126"/>
      <c r="DK2" s="126"/>
      <c r="DL2" s="126"/>
      <c r="DM2" s="126"/>
      <c r="DN2" s="11"/>
      <c r="DO2" s="125">
        <f>$C$59</f>
        <v>5</v>
      </c>
      <c r="DP2" s="126"/>
      <c r="DQ2" s="126"/>
      <c r="DR2" s="126"/>
      <c r="DS2" s="126"/>
      <c r="DT2" s="126"/>
      <c r="DU2" s="126"/>
      <c r="DV2" s="126"/>
      <c r="DW2" s="126"/>
      <c r="DX2" s="126"/>
      <c r="DY2" s="126"/>
      <c r="DZ2" s="126"/>
      <c r="EA2" s="126"/>
      <c r="EB2" s="126"/>
      <c r="EC2" s="126"/>
      <c r="ED2" s="126"/>
      <c r="EE2" s="126"/>
      <c r="EF2" s="126"/>
      <c r="EG2" s="126"/>
      <c r="EH2" s="126"/>
      <c r="EI2" s="126"/>
      <c r="EJ2" s="126"/>
      <c r="EK2" s="126"/>
      <c r="EL2" s="126"/>
      <c r="EM2" s="126"/>
      <c r="EN2" s="126"/>
      <c r="EO2" s="126"/>
      <c r="EP2" s="126"/>
      <c r="EQ2" s="12"/>
      <c r="ER2" s="125">
        <f>$C$60</f>
        <v>6</v>
      </c>
      <c r="ES2" s="126"/>
      <c r="ET2" s="126"/>
      <c r="EU2" s="126"/>
      <c r="EV2" s="126"/>
      <c r="EW2" s="126"/>
      <c r="EX2" s="126"/>
      <c r="EY2" s="126"/>
      <c r="EZ2" s="126"/>
      <c r="FA2" s="126"/>
      <c r="FB2" s="126"/>
      <c r="FC2" s="126"/>
      <c r="FD2" s="126"/>
      <c r="FE2" s="126"/>
      <c r="FF2" s="126"/>
      <c r="FG2" s="126"/>
      <c r="FH2" s="126"/>
      <c r="FI2" s="126"/>
      <c r="FJ2" s="126"/>
      <c r="FK2" s="126"/>
      <c r="FL2" s="126"/>
      <c r="FM2" s="126"/>
      <c r="FN2" s="126"/>
      <c r="FO2" s="126"/>
      <c r="FP2" s="126"/>
      <c r="FQ2" s="126"/>
      <c r="FR2" s="126"/>
      <c r="FS2" s="126"/>
      <c r="FT2" s="12"/>
      <c r="FU2" s="125">
        <f>$C$61</f>
        <v>11</v>
      </c>
      <c r="FV2" s="126"/>
      <c r="FW2" s="126"/>
      <c r="FX2" s="126"/>
      <c r="FY2" s="126"/>
      <c r="FZ2" s="126"/>
      <c r="GA2" s="126"/>
      <c r="GB2" s="126"/>
      <c r="GC2" s="126"/>
      <c r="GD2" s="126"/>
      <c r="GE2" s="126"/>
      <c r="GF2" s="126"/>
      <c r="GG2" s="126"/>
      <c r="GH2" s="126"/>
      <c r="GI2" s="126"/>
      <c r="GJ2" s="126"/>
      <c r="GK2" s="126"/>
      <c r="GL2" s="126"/>
      <c r="GM2" s="126"/>
      <c r="GN2" s="126"/>
      <c r="GO2" s="126"/>
      <c r="GP2" s="126"/>
      <c r="GQ2" s="126"/>
      <c r="GR2" s="126"/>
      <c r="GS2" s="126"/>
      <c r="GT2" s="126"/>
      <c r="GU2" s="126"/>
      <c r="GV2" s="126"/>
      <c r="GW2" s="12"/>
      <c r="GX2" s="125">
        <f>$C$62</f>
        <v>12</v>
      </c>
      <c r="GY2" s="126"/>
      <c r="GZ2" s="126"/>
      <c r="HA2" s="126"/>
      <c r="HB2" s="126"/>
      <c r="HC2" s="126"/>
      <c r="HD2" s="126"/>
      <c r="HE2" s="126"/>
      <c r="HF2" s="126"/>
      <c r="HG2" s="126"/>
      <c r="HH2" s="126"/>
      <c r="HI2" s="126"/>
      <c r="HJ2" s="126"/>
      <c r="HK2" s="126"/>
      <c r="HL2" s="126"/>
      <c r="HM2" s="126"/>
      <c r="HN2" s="126"/>
      <c r="HO2" s="126"/>
      <c r="HP2" s="126"/>
      <c r="HQ2" s="126"/>
      <c r="HR2" s="126"/>
      <c r="HS2" s="126"/>
      <c r="HT2" s="126"/>
      <c r="HU2" s="126"/>
      <c r="HV2" s="126"/>
      <c r="HW2" s="126"/>
      <c r="HX2" s="126"/>
      <c r="HY2" s="126"/>
      <c r="HZ2" s="12"/>
      <c r="IA2" s="125">
        <f>$C$63</f>
        <v>13</v>
      </c>
      <c r="IB2" s="126"/>
      <c r="IC2" s="126"/>
      <c r="ID2" s="126"/>
      <c r="IE2" s="126"/>
      <c r="IF2" s="126"/>
      <c r="IG2" s="126"/>
      <c r="IH2" s="126"/>
      <c r="II2" s="126"/>
      <c r="IJ2" s="126"/>
      <c r="IK2" s="126"/>
      <c r="IL2" s="126"/>
      <c r="IM2" s="126"/>
      <c r="IN2" s="126"/>
      <c r="IO2" s="126"/>
      <c r="IP2" s="126"/>
      <c r="IQ2" s="126"/>
      <c r="IR2" s="126"/>
      <c r="IS2" s="126"/>
      <c r="IT2" s="126"/>
      <c r="IU2" s="126"/>
      <c r="IV2" s="126"/>
      <c r="IW2" s="126"/>
      <c r="IX2" s="126"/>
      <c r="IY2" s="126"/>
      <c r="IZ2" s="126"/>
      <c r="JA2" s="126"/>
      <c r="JB2" s="126"/>
      <c r="JC2" s="12"/>
      <c r="JD2" s="125">
        <f>$C$64</f>
        <v>16</v>
      </c>
      <c r="JE2" s="126"/>
      <c r="JF2" s="126"/>
      <c r="JG2" s="126"/>
      <c r="JH2" s="126"/>
      <c r="JI2" s="126"/>
      <c r="JJ2" s="126"/>
      <c r="JK2" s="126"/>
      <c r="JL2" s="126"/>
      <c r="JM2" s="126"/>
      <c r="JN2" s="126"/>
      <c r="JO2" s="126"/>
      <c r="JP2" s="126"/>
      <c r="JQ2" s="126"/>
      <c r="JR2" s="126"/>
      <c r="JS2" s="126"/>
      <c r="JT2" s="126"/>
      <c r="JU2" s="126"/>
      <c r="JV2" s="126"/>
      <c r="JW2" s="126"/>
      <c r="JX2" s="126"/>
      <c r="JY2" s="126"/>
      <c r="JZ2" s="126"/>
      <c r="KA2" s="126"/>
      <c r="KB2" s="126"/>
      <c r="KC2" s="126"/>
      <c r="KD2" s="126"/>
      <c r="KE2" s="126"/>
    </row>
    <row r="3" spans="2:292">
      <c r="B3" s="4"/>
      <c r="C3" s="19" t="str">
        <f>$D$55</f>
        <v>Tiered (E1)-No-No</v>
      </c>
      <c r="D3" s="19" t="str">
        <f>$D$56</f>
        <v>Tiered (E1 - All-Electric)-No-No</v>
      </c>
      <c r="E3" s="19" t="str">
        <f>$D$57</f>
        <v>Time of Use (E-TOU-C)-No-No</v>
      </c>
      <c r="F3" s="74" t="str">
        <f>$D$58</f>
        <v>Time of Use (E-TOU-C - All-Electric)-No-No</v>
      </c>
      <c r="G3" s="74" t="str">
        <f>$D$59</f>
        <v>Time of Use (E-TOU-B)-No-No</v>
      </c>
      <c r="H3" s="74" t="str">
        <f>$D$60</f>
        <v>Time of Use (E-TOU-D)-No-No</v>
      </c>
      <c r="I3" s="74" t="str">
        <f>$D$61</f>
        <v>Electric Vehicle (EV-2A)-No-No</v>
      </c>
      <c r="J3" s="74" t="str">
        <f>$D$62</f>
        <v>Tiered (E1)-No-Yes</v>
      </c>
      <c r="K3" s="74" t="str">
        <f>$D$63</f>
        <v>Tiered (E1 - All-Electric)-No-Yes</v>
      </c>
      <c r="L3" s="74" t="str">
        <f>$D$64</f>
        <v>Time of Use (E-TOU-C)-No-Yes</v>
      </c>
      <c r="M3" s="74" t="str">
        <f>$D$65</f>
        <v>Time of Use (E-TOU-C - All-Electric)-No-Yes</v>
      </c>
      <c r="N3" s="74" t="str">
        <f>$D$66</f>
        <v>Time of Use (E-TOU-B)-No-Yes</v>
      </c>
      <c r="O3" s="74" t="str">
        <f>$D$67</f>
        <v>Time of Use (E-TOU-D)-No-Yes</v>
      </c>
      <c r="P3" s="74" t="str">
        <f>$D$68</f>
        <v>Electric Vehicle (EV-2A)-No-Yes</v>
      </c>
      <c r="Q3" s="74" t="str">
        <f>$D$69</f>
        <v>Tiered (E1)-Yes-No</v>
      </c>
      <c r="R3" s="74" t="str">
        <f>$D$70</f>
        <v>Tiered (E1 - All-Electric)-Yes-No</v>
      </c>
      <c r="S3" s="74" t="str">
        <f>$D$71</f>
        <v>Time of Use (E-TOU-C)-Yes-No</v>
      </c>
      <c r="T3" s="74" t="str">
        <f>$D$72</f>
        <v>Time of Use (E-TOU-C - All-Electric)-Yes-No</v>
      </c>
      <c r="U3" s="74" t="str">
        <f>$D$73</f>
        <v>Time of Use (E-TOU-B)-Yes-No</v>
      </c>
      <c r="V3" s="74" t="str">
        <f>$D$74</f>
        <v>Time of Use (E-TOU-D)-Yes-No</v>
      </c>
      <c r="W3" s="74" t="str">
        <f>$D$75</f>
        <v>Electric Vehicle (EV-2A)-Yes-No</v>
      </c>
      <c r="X3" s="74" t="str">
        <f>$D$76</f>
        <v>Tiered (E1)-Yes-Yes</v>
      </c>
      <c r="Y3" s="74" t="str">
        <f>$D$77</f>
        <v>Tiered (E1 - All-Electric)-Yes-Yes</v>
      </c>
      <c r="Z3" s="74" t="str">
        <f>$D$78</f>
        <v>Time of Use (E-TOU-C)-Yes-Yes</v>
      </c>
      <c r="AA3" s="74" t="str">
        <f>$D$79</f>
        <v>Time of Use (E-TOU-C - All-Electric)-Yes-Yes</v>
      </c>
      <c r="AB3" s="74" t="str">
        <f>$D$80</f>
        <v>Time of Use (E-TOU-B)-Yes-Yes</v>
      </c>
      <c r="AC3" s="74" t="str">
        <f>$D$81</f>
        <v>Time of Use (E-TOU-D)-Yes-Yes</v>
      </c>
      <c r="AD3" s="74" t="str">
        <f>$D$82</f>
        <v>Electric Vehicle (EV-2A)-Yes-Yes</v>
      </c>
      <c r="AE3" s="9"/>
      <c r="AF3" s="19" t="str">
        <f>$C$3</f>
        <v>Tiered (E1)-No-No</v>
      </c>
      <c r="AG3" s="19" t="str">
        <f>$D$3</f>
        <v>Tiered (E1 - All-Electric)-No-No</v>
      </c>
      <c r="AH3" s="19" t="str">
        <f>$E$3</f>
        <v>Time of Use (E-TOU-C)-No-No</v>
      </c>
      <c r="AI3" s="19" t="str">
        <f>$F$3</f>
        <v>Time of Use (E-TOU-C - All-Electric)-No-No</v>
      </c>
      <c r="AJ3" s="19" t="str">
        <f>$G$3</f>
        <v>Time of Use (E-TOU-B)-No-No</v>
      </c>
      <c r="AK3" s="19" t="str">
        <f>$H$3</f>
        <v>Time of Use (E-TOU-D)-No-No</v>
      </c>
      <c r="AL3" s="19" t="str">
        <f>$I$3</f>
        <v>Electric Vehicle (EV-2A)-No-No</v>
      </c>
      <c r="AM3" s="19" t="str">
        <f>$J$3</f>
        <v>Tiered (E1)-No-Yes</v>
      </c>
      <c r="AN3" s="19" t="str">
        <f>$K$3</f>
        <v>Tiered (E1 - All-Electric)-No-Yes</v>
      </c>
      <c r="AO3" s="19" t="str">
        <f>$L$3</f>
        <v>Time of Use (E-TOU-C)-No-Yes</v>
      </c>
      <c r="AP3" s="19" t="str">
        <f>$M$3</f>
        <v>Time of Use (E-TOU-C - All-Electric)-No-Yes</v>
      </c>
      <c r="AQ3" s="19" t="str">
        <f>$N$3</f>
        <v>Time of Use (E-TOU-B)-No-Yes</v>
      </c>
      <c r="AR3" s="19" t="str">
        <f>$O$3</f>
        <v>Time of Use (E-TOU-D)-No-Yes</v>
      </c>
      <c r="AS3" s="19" t="str">
        <f>$P$3</f>
        <v>Electric Vehicle (EV-2A)-No-Yes</v>
      </c>
      <c r="AT3" s="19" t="str">
        <f>$Q$3</f>
        <v>Tiered (E1)-Yes-No</v>
      </c>
      <c r="AU3" s="19" t="str">
        <f>$R$3</f>
        <v>Tiered (E1 - All-Electric)-Yes-No</v>
      </c>
      <c r="AV3" s="19" t="str">
        <f>$S$3</f>
        <v>Time of Use (E-TOU-C)-Yes-No</v>
      </c>
      <c r="AW3" s="19" t="str">
        <f>$T$3</f>
        <v>Time of Use (E-TOU-C - All-Electric)-Yes-No</v>
      </c>
      <c r="AX3" s="19" t="str">
        <f>$U$3</f>
        <v>Time of Use (E-TOU-B)-Yes-No</v>
      </c>
      <c r="AY3" s="19" t="str">
        <f>$V$3</f>
        <v>Time of Use (E-TOU-D)-Yes-No</v>
      </c>
      <c r="AZ3" s="19" t="str">
        <f>$W$3</f>
        <v>Electric Vehicle (EV-2A)-Yes-No</v>
      </c>
      <c r="BA3" s="19" t="str">
        <f>$X$3</f>
        <v>Tiered (E1)-Yes-Yes</v>
      </c>
      <c r="BB3" s="19" t="str">
        <f>$Y$3</f>
        <v>Tiered (E1 - All-Electric)-Yes-Yes</v>
      </c>
      <c r="BC3" s="19" t="str">
        <f>$Z$3</f>
        <v>Time of Use (E-TOU-C)-Yes-Yes</v>
      </c>
      <c r="BD3" s="19" t="str">
        <f>$AA$3</f>
        <v>Time of Use (E-TOU-C - All-Electric)-Yes-Yes</v>
      </c>
      <c r="BE3" s="19" t="str">
        <f>$AB$3</f>
        <v>Time of Use (E-TOU-B)-Yes-Yes</v>
      </c>
      <c r="BF3" s="19" t="str">
        <f>$AC$3</f>
        <v>Time of Use (E-TOU-D)-Yes-Yes</v>
      </c>
      <c r="BG3" s="19" t="str">
        <f>$AD$3</f>
        <v>Electric Vehicle (EV-2A)-Yes-Yes</v>
      </c>
      <c r="BH3" s="9"/>
      <c r="BI3" s="19" t="str">
        <f>$C$3</f>
        <v>Tiered (E1)-No-No</v>
      </c>
      <c r="BJ3" s="19" t="str">
        <f>$D$3</f>
        <v>Tiered (E1 - All-Electric)-No-No</v>
      </c>
      <c r="BK3" s="19" t="str">
        <f>$E$3</f>
        <v>Time of Use (E-TOU-C)-No-No</v>
      </c>
      <c r="BL3" s="19" t="str">
        <f>$F$3</f>
        <v>Time of Use (E-TOU-C - All-Electric)-No-No</v>
      </c>
      <c r="BM3" s="19" t="str">
        <f>$G$3</f>
        <v>Time of Use (E-TOU-B)-No-No</v>
      </c>
      <c r="BN3" s="19" t="str">
        <f>$H$3</f>
        <v>Time of Use (E-TOU-D)-No-No</v>
      </c>
      <c r="BO3" s="19" t="str">
        <f>$I$3</f>
        <v>Electric Vehicle (EV-2A)-No-No</v>
      </c>
      <c r="BP3" s="19" t="str">
        <f>$J$3</f>
        <v>Tiered (E1)-No-Yes</v>
      </c>
      <c r="BQ3" s="19" t="str">
        <f>$K$3</f>
        <v>Tiered (E1 - All-Electric)-No-Yes</v>
      </c>
      <c r="BR3" s="19" t="str">
        <f>$L$3</f>
        <v>Time of Use (E-TOU-C)-No-Yes</v>
      </c>
      <c r="BS3" s="19" t="str">
        <f>$M$3</f>
        <v>Time of Use (E-TOU-C - All-Electric)-No-Yes</v>
      </c>
      <c r="BT3" s="19" t="str">
        <f>$N$3</f>
        <v>Time of Use (E-TOU-B)-No-Yes</v>
      </c>
      <c r="BU3" s="19" t="str">
        <f>$O$3</f>
        <v>Time of Use (E-TOU-D)-No-Yes</v>
      </c>
      <c r="BV3" s="19" t="str">
        <f>$P$3</f>
        <v>Electric Vehicle (EV-2A)-No-Yes</v>
      </c>
      <c r="BW3" s="19" t="str">
        <f>$Q$3</f>
        <v>Tiered (E1)-Yes-No</v>
      </c>
      <c r="BX3" s="19" t="str">
        <f>$R$3</f>
        <v>Tiered (E1 - All-Electric)-Yes-No</v>
      </c>
      <c r="BY3" s="19" t="str">
        <f>$S$3</f>
        <v>Time of Use (E-TOU-C)-Yes-No</v>
      </c>
      <c r="BZ3" s="19" t="str">
        <f>$T$3</f>
        <v>Time of Use (E-TOU-C - All-Electric)-Yes-No</v>
      </c>
      <c r="CA3" s="19" t="str">
        <f>$U$3</f>
        <v>Time of Use (E-TOU-B)-Yes-No</v>
      </c>
      <c r="CB3" s="19" t="str">
        <f>$V$3</f>
        <v>Time of Use (E-TOU-D)-Yes-No</v>
      </c>
      <c r="CC3" s="19" t="str">
        <f>$W$3</f>
        <v>Electric Vehicle (EV-2A)-Yes-No</v>
      </c>
      <c r="CD3" s="19" t="str">
        <f>$X$3</f>
        <v>Tiered (E1)-Yes-Yes</v>
      </c>
      <c r="CE3" s="19" t="str">
        <f>$Y$3</f>
        <v>Tiered (E1 - All-Electric)-Yes-Yes</v>
      </c>
      <c r="CF3" s="19" t="str">
        <f>$Z$3</f>
        <v>Time of Use (E-TOU-C)-Yes-Yes</v>
      </c>
      <c r="CG3" s="19" t="str">
        <f>$AA$3</f>
        <v>Time of Use (E-TOU-C - All-Electric)-Yes-Yes</v>
      </c>
      <c r="CH3" s="19" t="str">
        <f>$AB$3</f>
        <v>Time of Use (E-TOU-B)-Yes-Yes</v>
      </c>
      <c r="CI3" s="19" t="str">
        <f>$AC$3</f>
        <v>Time of Use (E-TOU-D)-Yes-Yes</v>
      </c>
      <c r="CJ3" s="19" t="str">
        <f>$AD$3</f>
        <v>Electric Vehicle (EV-2A)-Yes-Yes</v>
      </c>
      <c r="CK3" s="9"/>
      <c r="CL3" s="19" t="str">
        <f>$C$3</f>
        <v>Tiered (E1)-No-No</v>
      </c>
      <c r="CM3" s="19" t="str">
        <f>$D$3</f>
        <v>Tiered (E1 - All-Electric)-No-No</v>
      </c>
      <c r="CN3" s="19" t="str">
        <f>$E$3</f>
        <v>Time of Use (E-TOU-C)-No-No</v>
      </c>
      <c r="CO3" s="19" t="str">
        <f>$F$3</f>
        <v>Time of Use (E-TOU-C - All-Electric)-No-No</v>
      </c>
      <c r="CP3" s="19" t="str">
        <f>$G$3</f>
        <v>Time of Use (E-TOU-B)-No-No</v>
      </c>
      <c r="CQ3" s="19" t="str">
        <f>$H$3</f>
        <v>Time of Use (E-TOU-D)-No-No</v>
      </c>
      <c r="CR3" s="19" t="str">
        <f>$I$3</f>
        <v>Electric Vehicle (EV-2A)-No-No</v>
      </c>
      <c r="CS3" s="19" t="str">
        <f>$J$3</f>
        <v>Tiered (E1)-No-Yes</v>
      </c>
      <c r="CT3" s="19" t="str">
        <f>$K$3</f>
        <v>Tiered (E1 - All-Electric)-No-Yes</v>
      </c>
      <c r="CU3" s="19" t="str">
        <f>$L$3</f>
        <v>Time of Use (E-TOU-C)-No-Yes</v>
      </c>
      <c r="CV3" s="19" t="str">
        <f>$M$3</f>
        <v>Time of Use (E-TOU-C - All-Electric)-No-Yes</v>
      </c>
      <c r="CW3" s="19" t="str">
        <f>$N$3</f>
        <v>Time of Use (E-TOU-B)-No-Yes</v>
      </c>
      <c r="CX3" s="19" t="str">
        <f>$O$3</f>
        <v>Time of Use (E-TOU-D)-No-Yes</v>
      </c>
      <c r="CY3" s="19" t="str">
        <f>$P$3</f>
        <v>Electric Vehicle (EV-2A)-No-Yes</v>
      </c>
      <c r="CZ3" s="19" t="str">
        <f>$Q$3</f>
        <v>Tiered (E1)-Yes-No</v>
      </c>
      <c r="DA3" s="19" t="str">
        <f>$R$3</f>
        <v>Tiered (E1 - All-Electric)-Yes-No</v>
      </c>
      <c r="DB3" s="19" t="str">
        <f>$S$3</f>
        <v>Time of Use (E-TOU-C)-Yes-No</v>
      </c>
      <c r="DC3" s="19" t="str">
        <f>$T$3</f>
        <v>Time of Use (E-TOU-C - All-Electric)-Yes-No</v>
      </c>
      <c r="DD3" s="19" t="str">
        <f>$U$3</f>
        <v>Time of Use (E-TOU-B)-Yes-No</v>
      </c>
      <c r="DE3" s="19" t="str">
        <f>$V$3</f>
        <v>Time of Use (E-TOU-D)-Yes-No</v>
      </c>
      <c r="DF3" s="19" t="str">
        <f>$W$3</f>
        <v>Electric Vehicle (EV-2A)-Yes-No</v>
      </c>
      <c r="DG3" s="19" t="str">
        <f>$X$3</f>
        <v>Tiered (E1)-Yes-Yes</v>
      </c>
      <c r="DH3" s="19" t="str">
        <f>$Y$3</f>
        <v>Tiered (E1 - All-Electric)-Yes-Yes</v>
      </c>
      <c r="DI3" s="19" t="str">
        <f>$Z$3</f>
        <v>Time of Use (E-TOU-C)-Yes-Yes</v>
      </c>
      <c r="DJ3" s="19" t="str">
        <f>$AA$3</f>
        <v>Time of Use (E-TOU-C - All-Electric)-Yes-Yes</v>
      </c>
      <c r="DK3" s="19" t="str">
        <f>$AB$3</f>
        <v>Time of Use (E-TOU-B)-Yes-Yes</v>
      </c>
      <c r="DL3" s="19" t="str">
        <f>$AC$3</f>
        <v>Time of Use (E-TOU-D)-Yes-Yes</v>
      </c>
      <c r="DM3" s="19" t="str">
        <f>$AD$3</f>
        <v>Electric Vehicle (EV-2A)-Yes-Yes</v>
      </c>
      <c r="DN3" s="9"/>
      <c r="DO3" s="19" t="str">
        <f>$C$3</f>
        <v>Tiered (E1)-No-No</v>
      </c>
      <c r="DP3" s="19" t="str">
        <f>$D$3</f>
        <v>Tiered (E1 - All-Electric)-No-No</v>
      </c>
      <c r="DQ3" s="19" t="str">
        <f>$E$3</f>
        <v>Time of Use (E-TOU-C)-No-No</v>
      </c>
      <c r="DR3" s="19" t="str">
        <f>$F$3</f>
        <v>Time of Use (E-TOU-C - All-Electric)-No-No</v>
      </c>
      <c r="DS3" s="19" t="str">
        <f>$G$3</f>
        <v>Time of Use (E-TOU-B)-No-No</v>
      </c>
      <c r="DT3" s="19" t="str">
        <f>$H$3</f>
        <v>Time of Use (E-TOU-D)-No-No</v>
      </c>
      <c r="DU3" s="19" t="str">
        <f>$I$3</f>
        <v>Electric Vehicle (EV-2A)-No-No</v>
      </c>
      <c r="DV3" s="19" t="str">
        <f>$J$3</f>
        <v>Tiered (E1)-No-Yes</v>
      </c>
      <c r="DW3" s="19" t="str">
        <f>$K$3</f>
        <v>Tiered (E1 - All-Electric)-No-Yes</v>
      </c>
      <c r="DX3" s="19" t="str">
        <f>$L$3</f>
        <v>Time of Use (E-TOU-C)-No-Yes</v>
      </c>
      <c r="DY3" s="19" t="str">
        <f>$M$3</f>
        <v>Time of Use (E-TOU-C - All-Electric)-No-Yes</v>
      </c>
      <c r="DZ3" s="19" t="str">
        <f>$N$3</f>
        <v>Time of Use (E-TOU-B)-No-Yes</v>
      </c>
      <c r="EA3" s="19" t="str">
        <f>$O$3</f>
        <v>Time of Use (E-TOU-D)-No-Yes</v>
      </c>
      <c r="EB3" s="19" t="str">
        <f>$P$3</f>
        <v>Electric Vehicle (EV-2A)-No-Yes</v>
      </c>
      <c r="EC3" s="19" t="str">
        <f>$Q$3</f>
        <v>Tiered (E1)-Yes-No</v>
      </c>
      <c r="ED3" s="19" t="str">
        <f>$R$3</f>
        <v>Tiered (E1 - All-Electric)-Yes-No</v>
      </c>
      <c r="EE3" s="19" t="str">
        <f>$S$3</f>
        <v>Time of Use (E-TOU-C)-Yes-No</v>
      </c>
      <c r="EF3" s="19" t="str">
        <f>$T$3</f>
        <v>Time of Use (E-TOU-C - All-Electric)-Yes-No</v>
      </c>
      <c r="EG3" s="19" t="str">
        <f>$U$3</f>
        <v>Time of Use (E-TOU-B)-Yes-No</v>
      </c>
      <c r="EH3" s="19" t="str">
        <f>$V$3</f>
        <v>Time of Use (E-TOU-D)-Yes-No</v>
      </c>
      <c r="EI3" s="19" t="str">
        <f>$W$3</f>
        <v>Electric Vehicle (EV-2A)-Yes-No</v>
      </c>
      <c r="EJ3" s="19" t="str">
        <f>$X$3</f>
        <v>Tiered (E1)-Yes-Yes</v>
      </c>
      <c r="EK3" s="19" t="str">
        <f>$Y$3</f>
        <v>Tiered (E1 - All-Electric)-Yes-Yes</v>
      </c>
      <c r="EL3" s="19" t="str">
        <f>$Z$3</f>
        <v>Time of Use (E-TOU-C)-Yes-Yes</v>
      </c>
      <c r="EM3" s="19" t="str">
        <f>$AA$3</f>
        <v>Time of Use (E-TOU-C - All-Electric)-Yes-Yes</v>
      </c>
      <c r="EN3" s="19" t="str">
        <f>$AB$3</f>
        <v>Time of Use (E-TOU-B)-Yes-Yes</v>
      </c>
      <c r="EO3" s="19" t="str">
        <f>$AC$3</f>
        <v>Time of Use (E-TOU-D)-Yes-Yes</v>
      </c>
      <c r="EP3" s="19" t="str">
        <f>$AD$3</f>
        <v>Electric Vehicle (EV-2A)-Yes-Yes</v>
      </c>
      <c r="EQ3" s="9"/>
      <c r="ER3" s="19" t="str">
        <f>$C$3</f>
        <v>Tiered (E1)-No-No</v>
      </c>
      <c r="ES3" s="19" t="str">
        <f>$D$3</f>
        <v>Tiered (E1 - All-Electric)-No-No</v>
      </c>
      <c r="ET3" s="19" t="str">
        <f>$E$3</f>
        <v>Time of Use (E-TOU-C)-No-No</v>
      </c>
      <c r="EU3" s="19" t="str">
        <f>$F$3</f>
        <v>Time of Use (E-TOU-C - All-Electric)-No-No</v>
      </c>
      <c r="EV3" s="19" t="str">
        <f>$G$3</f>
        <v>Time of Use (E-TOU-B)-No-No</v>
      </c>
      <c r="EW3" s="19" t="str">
        <f>$H$3</f>
        <v>Time of Use (E-TOU-D)-No-No</v>
      </c>
      <c r="EX3" s="19" t="str">
        <f>$I$3</f>
        <v>Electric Vehicle (EV-2A)-No-No</v>
      </c>
      <c r="EY3" s="19" t="str">
        <f>$J$3</f>
        <v>Tiered (E1)-No-Yes</v>
      </c>
      <c r="EZ3" s="19" t="str">
        <f>$K$3</f>
        <v>Tiered (E1 - All-Electric)-No-Yes</v>
      </c>
      <c r="FA3" s="19" t="str">
        <f>$L$3</f>
        <v>Time of Use (E-TOU-C)-No-Yes</v>
      </c>
      <c r="FB3" s="19" t="str">
        <f>$M$3</f>
        <v>Time of Use (E-TOU-C - All-Electric)-No-Yes</v>
      </c>
      <c r="FC3" s="19" t="str">
        <f>$N$3</f>
        <v>Time of Use (E-TOU-B)-No-Yes</v>
      </c>
      <c r="FD3" s="19" t="str">
        <f>$O$3</f>
        <v>Time of Use (E-TOU-D)-No-Yes</v>
      </c>
      <c r="FE3" s="19" t="str">
        <f>$P$3</f>
        <v>Electric Vehicle (EV-2A)-No-Yes</v>
      </c>
      <c r="FF3" s="19" t="str">
        <f>$Q$3</f>
        <v>Tiered (E1)-Yes-No</v>
      </c>
      <c r="FG3" s="19" t="str">
        <f>$R$3</f>
        <v>Tiered (E1 - All-Electric)-Yes-No</v>
      </c>
      <c r="FH3" s="19" t="str">
        <f>$S$3</f>
        <v>Time of Use (E-TOU-C)-Yes-No</v>
      </c>
      <c r="FI3" s="19" t="str">
        <f>$T$3</f>
        <v>Time of Use (E-TOU-C - All-Electric)-Yes-No</v>
      </c>
      <c r="FJ3" s="19" t="str">
        <f>$U$3</f>
        <v>Time of Use (E-TOU-B)-Yes-No</v>
      </c>
      <c r="FK3" s="19" t="str">
        <f>$V$3</f>
        <v>Time of Use (E-TOU-D)-Yes-No</v>
      </c>
      <c r="FL3" s="19" t="str">
        <f>$W$3</f>
        <v>Electric Vehicle (EV-2A)-Yes-No</v>
      </c>
      <c r="FM3" s="19" t="str">
        <f>$X$3</f>
        <v>Tiered (E1)-Yes-Yes</v>
      </c>
      <c r="FN3" s="19" t="str">
        <f>$Y$3</f>
        <v>Tiered (E1 - All-Electric)-Yes-Yes</v>
      </c>
      <c r="FO3" s="19" t="str">
        <f>$Z$3</f>
        <v>Time of Use (E-TOU-C)-Yes-Yes</v>
      </c>
      <c r="FP3" s="19" t="str">
        <f>$AA$3</f>
        <v>Time of Use (E-TOU-C - All-Electric)-Yes-Yes</v>
      </c>
      <c r="FQ3" s="19" t="str">
        <f>$AB$3</f>
        <v>Time of Use (E-TOU-B)-Yes-Yes</v>
      </c>
      <c r="FR3" s="19" t="str">
        <f>$AC$3</f>
        <v>Time of Use (E-TOU-D)-Yes-Yes</v>
      </c>
      <c r="FS3" s="19" t="str">
        <f>$AD$3</f>
        <v>Electric Vehicle (EV-2A)-Yes-Yes</v>
      </c>
      <c r="FT3" s="9"/>
      <c r="FU3" s="19" t="str">
        <f>$C$3</f>
        <v>Tiered (E1)-No-No</v>
      </c>
      <c r="FV3" s="19" t="str">
        <f>$D$3</f>
        <v>Tiered (E1 - All-Electric)-No-No</v>
      </c>
      <c r="FW3" s="19" t="str">
        <f>$E$3</f>
        <v>Time of Use (E-TOU-C)-No-No</v>
      </c>
      <c r="FX3" s="19" t="str">
        <f>$F$3</f>
        <v>Time of Use (E-TOU-C - All-Electric)-No-No</v>
      </c>
      <c r="FY3" s="19" t="str">
        <f>$G$3</f>
        <v>Time of Use (E-TOU-B)-No-No</v>
      </c>
      <c r="FZ3" s="19" t="str">
        <f>$H$3</f>
        <v>Time of Use (E-TOU-D)-No-No</v>
      </c>
      <c r="GA3" s="19" t="str">
        <f>$I$3</f>
        <v>Electric Vehicle (EV-2A)-No-No</v>
      </c>
      <c r="GB3" s="19" t="str">
        <f>$J$3</f>
        <v>Tiered (E1)-No-Yes</v>
      </c>
      <c r="GC3" s="19" t="str">
        <f>$K$3</f>
        <v>Tiered (E1 - All-Electric)-No-Yes</v>
      </c>
      <c r="GD3" s="19" t="str">
        <f>$L$3</f>
        <v>Time of Use (E-TOU-C)-No-Yes</v>
      </c>
      <c r="GE3" s="19" t="str">
        <f>$M$3</f>
        <v>Time of Use (E-TOU-C - All-Electric)-No-Yes</v>
      </c>
      <c r="GF3" s="19" t="str">
        <f>$N$3</f>
        <v>Time of Use (E-TOU-B)-No-Yes</v>
      </c>
      <c r="GG3" s="19" t="str">
        <f>$O$3</f>
        <v>Time of Use (E-TOU-D)-No-Yes</v>
      </c>
      <c r="GH3" s="19" t="str">
        <f>$P$3</f>
        <v>Electric Vehicle (EV-2A)-No-Yes</v>
      </c>
      <c r="GI3" s="19" t="str">
        <f>$Q$3</f>
        <v>Tiered (E1)-Yes-No</v>
      </c>
      <c r="GJ3" s="19" t="str">
        <f>$R$3</f>
        <v>Tiered (E1 - All-Electric)-Yes-No</v>
      </c>
      <c r="GK3" s="19" t="str">
        <f>$S$3</f>
        <v>Time of Use (E-TOU-C)-Yes-No</v>
      </c>
      <c r="GL3" s="19" t="str">
        <f>$T$3</f>
        <v>Time of Use (E-TOU-C - All-Electric)-Yes-No</v>
      </c>
      <c r="GM3" s="19" t="str">
        <f>$U$3</f>
        <v>Time of Use (E-TOU-B)-Yes-No</v>
      </c>
      <c r="GN3" s="19" t="str">
        <f>$V$3</f>
        <v>Time of Use (E-TOU-D)-Yes-No</v>
      </c>
      <c r="GO3" s="19" t="str">
        <f>$W$3</f>
        <v>Electric Vehicle (EV-2A)-Yes-No</v>
      </c>
      <c r="GP3" s="19" t="str">
        <f>$X$3</f>
        <v>Tiered (E1)-Yes-Yes</v>
      </c>
      <c r="GQ3" s="19" t="str">
        <f>$Y$3</f>
        <v>Tiered (E1 - All-Electric)-Yes-Yes</v>
      </c>
      <c r="GR3" s="19" t="str">
        <f>$Z$3</f>
        <v>Time of Use (E-TOU-C)-Yes-Yes</v>
      </c>
      <c r="GS3" s="19" t="str">
        <f>$AA$3</f>
        <v>Time of Use (E-TOU-C - All-Electric)-Yes-Yes</v>
      </c>
      <c r="GT3" s="19" t="str">
        <f>$AB$3</f>
        <v>Time of Use (E-TOU-B)-Yes-Yes</v>
      </c>
      <c r="GU3" s="19" t="str">
        <f>$AC$3</f>
        <v>Time of Use (E-TOU-D)-Yes-Yes</v>
      </c>
      <c r="GV3" s="19" t="str">
        <f>$AD$3</f>
        <v>Electric Vehicle (EV-2A)-Yes-Yes</v>
      </c>
      <c r="GW3" s="9"/>
      <c r="GX3" s="19" t="str">
        <f>$C$3</f>
        <v>Tiered (E1)-No-No</v>
      </c>
      <c r="GY3" s="19" t="str">
        <f>$D$3</f>
        <v>Tiered (E1 - All-Electric)-No-No</v>
      </c>
      <c r="GZ3" s="19" t="str">
        <f>$E$3</f>
        <v>Time of Use (E-TOU-C)-No-No</v>
      </c>
      <c r="HA3" s="19" t="str">
        <f>$F$3</f>
        <v>Time of Use (E-TOU-C - All-Electric)-No-No</v>
      </c>
      <c r="HB3" s="19" t="str">
        <f>$G$3</f>
        <v>Time of Use (E-TOU-B)-No-No</v>
      </c>
      <c r="HC3" s="19" t="str">
        <f>$H$3</f>
        <v>Time of Use (E-TOU-D)-No-No</v>
      </c>
      <c r="HD3" s="19" t="str">
        <f>$I$3</f>
        <v>Electric Vehicle (EV-2A)-No-No</v>
      </c>
      <c r="HE3" s="19" t="str">
        <f>$J$3</f>
        <v>Tiered (E1)-No-Yes</v>
      </c>
      <c r="HF3" s="19" t="str">
        <f>$K$3</f>
        <v>Tiered (E1 - All-Electric)-No-Yes</v>
      </c>
      <c r="HG3" s="19" t="str">
        <f>$L$3</f>
        <v>Time of Use (E-TOU-C)-No-Yes</v>
      </c>
      <c r="HH3" s="19" t="str">
        <f>$M$3</f>
        <v>Time of Use (E-TOU-C - All-Electric)-No-Yes</v>
      </c>
      <c r="HI3" s="19" t="str">
        <f>$N$3</f>
        <v>Time of Use (E-TOU-B)-No-Yes</v>
      </c>
      <c r="HJ3" s="19" t="str">
        <f>$O$3</f>
        <v>Time of Use (E-TOU-D)-No-Yes</v>
      </c>
      <c r="HK3" s="19" t="str">
        <f>$P$3</f>
        <v>Electric Vehicle (EV-2A)-No-Yes</v>
      </c>
      <c r="HL3" s="19" t="str">
        <f>$Q$3</f>
        <v>Tiered (E1)-Yes-No</v>
      </c>
      <c r="HM3" s="19" t="str">
        <f>$R$3</f>
        <v>Tiered (E1 - All-Electric)-Yes-No</v>
      </c>
      <c r="HN3" s="19" t="str">
        <f>$S$3</f>
        <v>Time of Use (E-TOU-C)-Yes-No</v>
      </c>
      <c r="HO3" s="19" t="str">
        <f>$T$3</f>
        <v>Time of Use (E-TOU-C - All-Electric)-Yes-No</v>
      </c>
      <c r="HP3" s="19" t="str">
        <f>$U$3</f>
        <v>Time of Use (E-TOU-B)-Yes-No</v>
      </c>
      <c r="HQ3" s="19" t="str">
        <f>$V$3</f>
        <v>Time of Use (E-TOU-D)-Yes-No</v>
      </c>
      <c r="HR3" s="19" t="str">
        <f>$W$3</f>
        <v>Electric Vehicle (EV-2A)-Yes-No</v>
      </c>
      <c r="HS3" s="19" t="str">
        <f>$X$3</f>
        <v>Tiered (E1)-Yes-Yes</v>
      </c>
      <c r="HT3" s="19" t="str">
        <f>$Y$3</f>
        <v>Tiered (E1 - All-Electric)-Yes-Yes</v>
      </c>
      <c r="HU3" s="19" t="str">
        <f>$Z$3</f>
        <v>Time of Use (E-TOU-C)-Yes-Yes</v>
      </c>
      <c r="HV3" s="19" t="str">
        <f>$AA$3</f>
        <v>Time of Use (E-TOU-C - All-Electric)-Yes-Yes</v>
      </c>
      <c r="HW3" s="19" t="str">
        <f>$AB$3</f>
        <v>Time of Use (E-TOU-B)-Yes-Yes</v>
      </c>
      <c r="HX3" s="19" t="str">
        <f>$AC$3</f>
        <v>Time of Use (E-TOU-D)-Yes-Yes</v>
      </c>
      <c r="HY3" s="19" t="str">
        <f>$AD$3</f>
        <v>Electric Vehicle (EV-2A)-Yes-Yes</v>
      </c>
      <c r="HZ3" s="9"/>
      <c r="IA3" s="19" t="str">
        <f>$C$3</f>
        <v>Tiered (E1)-No-No</v>
      </c>
      <c r="IB3" s="19" t="str">
        <f>$D$3</f>
        <v>Tiered (E1 - All-Electric)-No-No</v>
      </c>
      <c r="IC3" s="19" t="str">
        <f>$E$3</f>
        <v>Time of Use (E-TOU-C)-No-No</v>
      </c>
      <c r="ID3" s="19" t="str">
        <f>$F$3</f>
        <v>Time of Use (E-TOU-C - All-Electric)-No-No</v>
      </c>
      <c r="IE3" s="19" t="str">
        <f>$G$3</f>
        <v>Time of Use (E-TOU-B)-No-No</v>
      </c>
      <c r="IF3" s="19" t="str">
        <f>$H$3</f>
        <v>Time of Use (E-TOU-D)-No-No</v>
      </c>
      <c r="IG3" s="19" t="str">
        <f>$I$3</f>
        <v>Electric Vehicle (EV-2A)-No-No</v>
      </c>
      <c r="IH3" s="19" t="str">
        <f>$J$3</f>
        <v>Tiered (E1)-No-Yes</v>
      </c>
      <c r="II3" s="19" t="str">
        <f>$K$3</f>
        <v>Tiered (E1 - All-Electric)-No-Yes</v>
      </c>
      <c r="IJ3" s="19" t="str">
        <f>$L$3</f>
        <v>Time of Use (E-TOU-C)-No-Yes</v>
      </c>
      <c r="IK3" s="19" t="str">
        <f>$M$3</f>
        <v>Time of Use (E-TOU-C - All-Electric)-No-Yes</v>
      </c>
      <c r="IL3" s="19" t="str">
        <f>$N$3</f>
        <v>Time of Use (E-TOU-B)-No-Yes</v>
      </c>
      <c r="IM3" s="19" t="str">
        <f>$O$3</f>
        <v>Time of Use (E-TOU-D)-No-Yes</v>
      </c>
      <c r="IN3" s="19" t="str">
        <f>$P$3</f>
        <v>Electric Vehicle (EV-2A)-No-Yes</v>
      </c>
      <c r="IO3" s="19" t="str">
        <f>$Q$3</f>
        <v>Tiered (E1)-Yes-No</v>
      </c>
      <c r="IP3" s="19" t="str">
        <f>$R$3</f>
        <v>Tiered (E1 - All-Electric)-Yes-No</v>
      </c>
      <c r="IQ3" s="19" t="str">
        <f>$S$3</f>
        <v>Time of Use (E-TOU-C)-Yes-No</v>
      </c>
      <c r="IR3" s="19" t="str">
        <f>$T$3</f>
        <v>Time of Use (E-TOU-C - All-Electric)-Yes-No</v>
      </c>
      <c r="IS3" s="19" t="str">
        <f>$U$3</f>
        <v>Time of Use (E-TOU-B)-Yes-No</v>
      </c>
      <c r="IT3" s="19" t="str">
        <f>$V$3</f>
        <v>Time of Use (E-TOU-D)-Yes-No</v>
      </c>
      <c r="IU3" s="19" t="str">
        <f>$W$3</f>
        <v>Electric Vehicle (EV-2A)-Yes-No</v>
      </c>
      <c r="IV3" s="19" t="str">
        <f>$X$3</f>
        <v>Tiered (E1)-Yes-Yes</v>
      </c>
      <c r="IW3" s="19" t="str">
        <f>$Y$3</f>
        <v>Tiered (E1 - All-Electric)-Yes-Yes</v>
      </c>
      <c r="IX3" s="19" t="str">
        <f>$Z$3</f>
        <v>Time of Use (E-TOU-C)-Yes-Yes</v>
      </c>
      <c r="IY3" s="19" t="str">
        <f>$AA$3</f>
        <v>Time of Use (E-TOU-C - All-Electric)-Yes-Yes</v>
      </c>
      <c r="IZ3" s="19" t="str">
        <f>$AB$3</f>
        <v>Time of Use (E-TOU-B)-Yes-Yes</v>
      </c>
      <c r="JA3" s="19" t="str">
        <f>$AC$3</f>
        <v>Time of Use (E-TOU-D)-Yes-Yes</v>
      </c>
      <c r="JB3" s="19" t="str">
        <f>$AD$3</f>
        <v>Electric Vehicle (EV-2A)-Yes-Yes</v>
      </c>
      <c r="JC3" s="9"/>
      <c r="JD3" s="19" t="str">
        <f>$C$3</f>
        <v>Tiered (E1)-No-No</v>
      </c>
      <c r="JE3" s="19" t="str">
        <f>$D$3</f>
        <v>Tiered (E1 - All-Electric)-No-No</v>
      </c>
      <c r="JF3" s="19" t="str">
        <f>$E$3</f>
        <v>Time of Use (E-TOU-C)-No-No</v>
      </c>
      <c r="JG3" s="19" t="str">
        <f>$F$3</f>
        <v>Time of Use (E-TOU-C - All-Electric)-No-No</v>
      </c>
      <c r="JH3" s="19" t="str">
        <f>$G$3</f>
        <v>Time of Use (E-TOU-B)-No-No</v>
      </c>
      <c r="JI3" s="19" t="str">
        <f>$H$3</f>
        <v>Time of Use (E-TOU-D)-No-No</v>
      </c>
      <c r="JJ3" s="19" t="str">
        <f>$I$3</f>
        <v>Electric Vehicle (EV-2A)-No-No</v>
      </c>
      <c r="JK3" s="19" t="str">
        <f>$J$3</f>
        <v>Tiered (E1)-No-Yes</v>
      </c>
      <c r="JL3" s="19" t="str">
        <f>$K$3</f>
        <v>Tiered (E1 - All-Electric)-No-Yes</v>
      </c>
      <c r="JM3" s="19" t="str">
        <f>$L$3</f>
        <v>Time of Use (E-TOU-C)-No-Yes</v>
      </c>
      <c r="JN3" s="19" t="str">
        <f>$M$3</f>
        <v>Time of Use (E-TOU-C - All-Electric)-No-Yes</v>
      </c>
      <c r="JO3" s="19" t="str">
        <f>$N$3</f>
        <v>Time of Use (E-TOU-B)-No-Yes</v>
      </c>
      <c r="JP3" s="19" t="str">
        <f>$O$3</f>
        <v>Time of Use (E-TOU-D)-No-Yes</v>
      </c>
      <c r="JQ3" s="19" t="str">
        <f>$P$3</f>
        <v>Electric Vehicle (EV-2A)-No-Yes</v>
      </c>
      <c r="JR3" s="19" t="str">
        <f>$Q$3</f>
        <v>Tiered (E1)-Yes-No</v>
      </c>
      <c r="JS3" s="19" t="str">
        <f>$R$3</f>
        <v>Tiered (E1 - All-Electric)-Yes-No</v>
      </c>
      <c r="JT3" s="19" t="str">
        <f>$S$3</f>
        <v>Time of Use (E-TOU-C)-Yes-No</v>
      </c>
      <c r="JU3" s="19" t="str">
        <f>$T$3</f>
        <v>Time of Use (E-TOU-C - All-Electric)-Yes-No</v>
      </c>
      <c r="JV3" s="19" t="str">
        <f>$U$3</f>
        <v>Time of Use (E-TOU-B)-Yes-No</v>
      </c>
      <c r="JW3" s="19" t="str">
        <f>$V$3</f>
        <v>Time of Use (E-TOU-D)-Yes-No</v>
      </c>
      <c r="JX3" s="19" t="str">
        <f>$W$3</f>
        <v>Electric Vehicle (EV-2A)-Yes-No</v>
      </c>
      <c r="JY3" s="19" t="str">
        <f>$X$3</f>
        <v>Tiered (E1)-Yes-Yes</v>
      </c>
      <c r="JZ3" s="19" t="str">
        <f>$Y$3</f>
        <v>Tiered (E1 - All-Electric)-Yes-Yes</v>
      </c>
      <c r="KA3" s="19" t="str">
        <f>$Z$3</f>
        <v>Time of Use (E-TOU-C)-Yes-Yes</v>
      </c>
      <c r="KB3" s="19" t="str">
        <f>$AA$3</f>
        <v>Time of Use (E-TOU-C - All-Electric)-Yes-Yes</v>
      </c>
      <c r="KC3" s="19" t="str">
        <f>$AB$3</f>
        <v>Time of Use (E-TOU-B)-Yes-Yes</v>
      </c>
      <c r="KD3" s="19" t="str">
        <f>$AC$3</f>
        <v>Time of Use (E-TOU-D)-Yes-Yes</v>
      </c>
      <c r="KE3" s="19" t="str">
        <f>$AD$3</f>
        <v>Electric Vehicle (EV-2A)-Yes-Yes</v>
      </c>
      <c r="KF3" s="9"/>
    </row>
    <row r="4" spans="2:292" ht="18">
      <c r="B4" s="4" t="str">
        <f>$B$55</f>
        <v>Central Single-Speed Heat Pump: 14 SEER, 8.7 HSPF</v>
      </c>
      <c r="C4" s="17">
        <v>2408.7263153953431</v>
      </c>
      <c r="D4" s="17">
        <v>2249.163744147736</v>
      </c>
      <c r="E4" s="17">
        <v>2327.5543525809185</v>
      </c>
      <c r="F4" s="22">
        <v>2146.7771580273084</v>
      </c>
      <c r="G4" s="22">
        <v>2204.2943768049536</v>
      </c>
      <c r="H4" s="22">
        <v>2312.6528109544083</v>
      </c>
      <c r="I4" s="22">
        <v>2025.1805578694773</v>
      </c>
      <c r="J4" s="101">
        <v>2332.0724223943394</v>
      </c>
      <c r="K4" s="101">
        <v>2172.6529515292768</v>
      </c>
      <c r="L4" s="101">
        <v>2246.7489567598591</v>
      </c>
      <c r="M4" s="101">
        <v>2066.1338884836991</v>
      </c>
      <c r="N4" s="101">
        <v>2135.3350782558559</v>
      </c>
      <c r="O4" s="101">
        <v>2241.960915179407</v>
      </c>
      <c r="P4" s="101">
        <v>1916.761341119249</v>
      </c>
      <c r="Q4" s="22">
        <v>1914.9492481183988</v>
      </c>
      <c r="R4" s="22">
        <v>1789.6167947803547</v>
      </c>
      <c r="S4" s="22">
        <v>1768.1671107339998</v>
      </c>
      <c r="T4" s="22">
        <v>1827.0152886439282</v>
      </c>
      <c r="U4" s="22">
        <v>1685.0192733891233</v>
      </c>
      <c r="V4" s="22">
        <v>1871.5036844266569</v>
      </c>
      <c r="W4" s="22">
        <v>1639.9353132176664</v>
      </c>
      <c r="X4" s="101">
        <v>1845.0011627731278</v>
      </c>
      <c r="Y4" s="101">
        <v>1721.8564671207582</v>
      </c>
      <c r="Z4" s="101">
        <v>1705.6167581885268</v>
      </c>
      <c r="AA4" s="101">
        <v>1754.3685233930078</v>
      </c>
      <c r="AB4" s="101">
        <v>1614.851138895295</v>
      </c>
      <c r="AC4" s="101">
        <v>1806.2892420260284</v>
      </c>
      <c r="AD4" s="101">
        <v>1540.0606023808709</v>
      </c>
      <c r="AE4" s="9"/>
      <c r="AF4" s="17">
        <v>2270.1668900049781</v>
      </c>
      <c r="AG4" s="17">
        <v>2208.591236552696</v>
      </c>
      <c r="AH4" s="17">
        <v>2274.4100358140822</v>
      </c>
      <c r="AI4" s="22">
        <v>2204.647598439999</v>
      </c>
      <c r="AJ4" s="22">
        <v>2231.12958042334</v>
      </c>
      <c r="AK4" s="22">
        <v>2262.5592316951938</v>
      </c>
      <c r="AL4" s="22">
        <v>2162.2083345619976</v>
      </c>
      <c r="AM4" s="101">
        <v>2137.0941628260871</v>
      </c>
      <c r="AN4" s="101">
        <v>2076.3534108257118</v>
      </c>
      <c r="AO4" s="101">
        <v>2115.8528139306077</v>
      </c>
      <c r="AP4" s="101">
        <v>2047.0362822349261</v>
      </c>
      <c r="AQ4" s="101">
        <v>2088.9851279484474</v>
      </c>
      <c r="AR4" s="101">
        <v>2134.9421848613247</v>
      </c>
      <c r="AS4" s="101">
        <v>1964.816186399667</v>
      </c>
      <c r="AT4" s="22">
        <v>1644.0216568537041</v>
      </c>
      <c r="AU4" s="22">
        <v>1600.1301071483831</v>
      </c>
      <c r="AV4" s="22">
        <v>1660.517562495477</v>
      </c>
      <c r="AW4" s="22">
        <v>1624.8553394933249</v>
      </c>
      <c r="AX4" s="22">
        <v>1575.1281938457014</v>
      </c>
      <c r="AY4" s="22">
        <v>1704.0632854021694</v>
      </c>
      <c r="AZ4" s="22">
        <v>1653.4283958818166</v>
      </c>
      <c r="BA4" s="101">
        <v>1518.3596540999524</v>
      </c>
      <c r="BB4" s="101">
        <v>1468.1446169973933</v>
      </c>
      <c r="BC4" s="101">
        <v>1516.8291667233382</v>
      </c>
      <c r="BD4" s="101">
        <v>1475.3194043675558</v>
      </c>
      <c r="BE4" s="101">
        <v>1418.4280327831764</v>
      </c>
      <c r="BF4" s="101">
        <v>1574.5291635730707</v>
      </c>
      <c r="BG4" s="101">
        <v>1458.754208090252</v>
      </c>
      <c r="BH4" s="10"/>
      <c r="BI4" s="17">
        <v>1815.6130247859257</v>
      </c>
      <c r="BJ4" s="17">
        <v>1730.1231920879675</v>
      </c>
      <c r="BK4" s="17">
        <v>1779.0993199620541</v>
      </c>
      <c r="BL4" s="22">
        <v>1682.2431963914903</v>
      </c>
      <c r="BM4" s="22">
        <v>1727.7892595773696</v>
      </c>
      <c r="BN4" s="22">
        <v>1785.8093897997726</v>
      </c>
      <c r="BO4" s="22">
        <v>1634.7636592802742</v>
      </c>
      <c r="BP4" s="101">
        <v>1734.2246528699839</v>
      </c>
      <c r="BQ4" s="101">
        <v>1649.1796439023651</v>
      </c>
      <c r="BR4" s="101">
        <v>1685.1334183775157</v>
      </c>
      <c r="BS4" s="101">
        <v>1588.7812600251898</v>
      </c>
      <c r="BT4" s="101">
        <v>1643.9822941456732</v>
      </c>
      <c r="BU4" s="101">
        <v>1708.1479685876945</v>
      </c>
      <c r="BV4" s="101">
        <v>1517.1491537737511</v>
      </c>
      <c r="BW4" s="22">
        <v>1306.3063323606139</v>
      </c>
      <c r="BX4" s="22">
        <v>1242.1941290763298</v>
      </c>
      <c r="BY4" s="22">
        <v>1265.3111133186096</v>
      </c>
      <c r="BZ4" s="22">
        <v>1255.1661044702053</v>
      </c>
      <c r="CA4" s="22">
        <v>1182.5298705729833</v>
      </c>
      <c r="CB4" s="22">
        <v>1327.8648030111347</v>
      </c>
      <c r="CC4" s="22">
        <v>1221.9688433585743</v>
      </c>
      <c r="CD4" s="101">
        <v>1242.0039677238553</v>
      </c>
      <c r="CE4" s="101">
        <v>1179.2941066557796</v>
      </c>
      <c r="CF4" s="101">
        <v>1194.0544230685464</v>
      </c>
      <c r="CG4" s="101">
        <v>1182.6063981022533</v>
      </c>
      <c r="CH4" s="101">
        <v>1111.5589546692845</v>
      </c>
      <c r="CI4" s="101">
        <v>1259.5044041304798</v>
      </c>
      <c r="CJ4" s="101">
        <v>1122.0719999820681</v>
      </c>
      <c r="CK4" s="10"/>
      <c r="CL4" s="17">
        <v>2099.405669450256</v>
      </c>
      <c r="CM4" s="17">
        <v>2041.4182327483604</v>
      </c>
      <c r="CN4" s="17">
        <v>2114.3877072819323</v>
      </c>
      <c r="CO4" s="22">
        <v>2048.6905576035297</v>
      </c>
      <c r="CP4" s="22">
        <v>2094.376761491158</v>
      </c>
      <c r="CQ4" s="22">
        <v>2110.7194861170942</v>
      </c>
      <c r="CR4" s="22">
        <v>2031.3866278131425</v>
      </c>
      <c r="CS4" s="101">
        <v>1978.5063985287566</v>
      </c>
      <c r="CT4" s="101">
        <v>1922.7353404741168</v>
      </c>
      <c r="CU4" s="101">
        <v>1967.9629003247408</v>
      </c>
      <c r="CV4" s="101">
        <v>1904.7768076617026</v>
      </c>
      <c r="CW4" s="101">
        <v>1962.1747196338765</v>
      </c>
      <c r="CX4" s="101">
        <v>1993.454799550188</v>
      </c>
      <c r="CY4" s="101">
        <v>1844.3268970976112</v>
      </c>
      <c r="CZ4" s="22">
        <v>1460.5224234492532</v>
      </c>
      <c r="DA4" s="22">
        <v>1421.461027466207</v>
      </c>
      <c r="DB4" s="22">
        <v>1504.9345757255905</v>
      </c>
      <c r="DC4" s="22">
        <v>1451.8907981102261</v>
      </c>
      <c r="DD4" s="22">
        <v>1407.6359987174155</v>
      </c>
      <c r="DE4" s="22">
        <v>1535.4427258791375</v>
      </c>
      <c r="DF4" s="22">
        <v>1518.6446383640666</v>
      </c>
      <c r="DG4" s="101">
        <v>1345.9815059421496</v>
      </c>
      <c r="DH4" s="101">
        <v>1303.1738565032272</v>
      </c>
      <c r="DI4" s="101">
        <v>1368.0700443081489</v>
      </c>
      <c r="DJ4" s="101">
        <v>1313.5538647620251</v>
      </c>
      <c r="DK4" s="101">
        <v>1265.0547292160454</v>
      </c>
      <c r="DL4" s="101">
        <v>1413.2461461361179</v>
      </c>
      <c r="DM4" s="101">
        <v>1331.0960587826673</v>
      </c>
      <c r="DN4" s="10"/>
      <c r="DO4" s="17">
        <v>1888.6363322702359</v>
      </c>
      <c r="DP4" s="17">
        <v>1797.9025549233165</v>
      </c>
      <c r="DQ4" s="17">
        <v>1844.8682829925783</v>
      </c>
      <c r="DR4" s="22">
        <v>1742.0710067154569</v>
      </c>
      <c r="DS4" s="22">
        <v>1782.1634289758999</v>
      </c>
      <c r="DT4" s="22">
        <v>1846.5477664140269</v>
      </c>
      <c r="DU4" s="22">
        <v>1645.2962924421802</v>
      </c>
      <c r="DV4" s="101">
        <v>1820.1591482431957</v>
      </c>
      <c r="DW4" s="101">
        <v>1729.8976088325724</v>
      </c>
      <c r="DX4" s="101">
        <v>1765.5571953795347</v>
      </c>
      <c r="DY4" s="101">
        <v>1663.2949433792114</v>
      </c>
      <c r="DZ4" s="101">
        <v>1711.5634283111826</v>
      </c>
      <c r="EA4" s="101">
        <v>1781.3990544041681</v>
      </c>
      <c r="EB4" s="101">
        <v>1547.0972715627693</v>
      </c>
      <c r="EC4" s="22">
        <v>1378.2378265140628</v>
      </c>
      <c r="ED4" s="22">
        <v>1307.2915842150533</v>
      </c>
      <c r="EE4" s="22">
        <v>1329.7050733148117</v>
      </c>
      <c r="EF4" s="22">
        <v>1324.2665037829011</v>
      </c>
      <c r="EG4" s="22">
        <v>1243.8876119998599</v>
      </c>
      <c r="EH4" s="22">
        <v>1394.2587465576819</v>
      </c>
      <c r="EI4" s="22">
        <v>1245.3790494335699</v>
      </c>
      <c r="EJ4" s="101">
        <v>1322.3446023792092</v>
      </c>
      <c r="EK4" s="101">
        <v>1254.0728337647818</v>
      </c>
      <c r="EL4" s="101">
        <v>1270.4948927150062</v>
      </c>
      <c r="EM4" s="101">
        <v>1260.9230228608526</v>
      </c>
      <c r="EN4" s="101">
        <v>1183.5741891034809</v>
      </c>
      <c r="EO4" s="101">
        <v>1337.4753324432832</v>
      </c>
      <c r="EP4" s="101">
        <v>1162.5697012948394</v>
      </c>
      <c r="EQ4" s="10"/>
      <c r="ER4" s="17">
        <v>1767.4879271139375</v>
      </c>
      <c r="ES4" s="17">
        <v>1714.4788235002986</v>
      </c>
      <c r="ET4" s="17">
        <v>1784.9193991758582</v>
      </c>
      <c r="EU4" s="22">
        <v>1724.862476288816</v>
      </c>
      <c r="EV4" s="22">
        <v>1811.6960332860685</v>
      </c>
      <c r="EW4" s="22">
        <v>1813.3137165808457</v>
      </c>
      <c r="EX4" s="22">
        <v>1754.238407777558</v>
      </c>
      <c r="EY4" s="101">
        <v>1663.8916006623288</v>
      </c>
      <c r="EZ4" s="101">
        <v>1616.1286425509704</v>
      </c>
      <c r="FA4" s="101">
        <v>1658.7113994444803</v>
      </c>
      <c r="FB4" s="101">
        <v>1604.5981227315151</v>
      </c>
      <c r="FC4" s="101">
        <v>1697.4925554325166</v>
      </c>
      <c r="FD4" s="101">
        <v>1712.5466912410986</v>
      </c>
      <c r="FE4" s="101">
        <v>1590.470540345121</v>
      </c>
      <c r="FF4" s="22">
        <v>1097.0602343065582</v>
      </c>
      <c r="FG4" s="22">
        <v>1086.309534912695</v>
      </c>
      <c r="FH4" s="22">
        <v>1193.6914196517716</v>
      </c>
      <c r="FI4" s="22">
        <v>1096.5760345891626</v>
      </c>
      <c r="FJ4" s="22">
        <v>1084.3959771940279</v>
      </c>
      <c r="FK4" s="22">
        <v>1205.9511595903534</v>
      </c>
      <c r="FL4" s="22">
        <v>1232.1424863562534</v>
      </c>
      <c r="FM4" s="101">
        <v>1003.5223734647971</v>
      </c>
      <c r="FN4" s="101">
        <v>989.74564744846543</v>
      </c>
      <c r="FO4" s="101">
        <v>1072.8183939737253</v>
      </c>
      <c r="FP4" s="101">
        <v>982.38135688939485</v>
      </c>
      <c r="FQ4" s="101">
        <v>966.77294785027652</v>
      </c>
      <c r="FR4" s="101">
        <v>1098.8521684768004</v>
      </c>
      <c r="FS4" s="101">
        <v>1066.3173187519762</v>
      </c>
      <c r="FT4" s="10"/>
      <c r="FU4" s="17">
        <v>2965.7594000796748</v>
      </c>
      <c r="FV4" s="17">
        <v>2782.5096401810351</v>
      </c>
      <c r="FW4" s="17">
        <v>3065.5230802905485</v>
      </c>
      <c r="FX4" s="22">
        <v>2857.9093696435148</v>
      </c>
      <c r="FY4" s="22">
        <v>2986.0346650110814</v>
      </c>
      <c r="FZ4" s="22">
        <v>2945.1359134609884</v>
      </c>
      <c r="GA4" s="22">
        <v>2976.348694697368</v>
      </c>
      <c r="GB4" s="101">
        <v>2799.5580098720179</v>
      </c>
      <c r="GC4" s="101">
        <v>2628.1510064109252</v>
      </c>
      <c r="GD4" s="101">
        <v>2866.8328987562427</v>
      </c>
      <c r="GE4" s="101">
        <v>2672.6364968666389</v>
      </c>
      <c r="GF4" s="101">
        <v>2808.0893638111024</v>
      </c>
      <c r="GG4" s="101">
        <v>2784.2150476826641</v>
      </c>
      <c r="GH4" s="101">
        <v>2715.1718079311504</v>
      </c>
      <c r="GI4" s="22">
        <v>2054.5240776005594</v>
      </c>
      <c r="GJ4" s="22">
        <v>1938.5763380040114</v>
      </c>
      <c r="GK4" s="22">
        <v>2155.3727232569163</v>
      </c>
      <c r="GL4" s="22">
        <v>2113.4573321878529</v>
      </c>
      <c r="GM4" s="22">
        <v>1982.0937742105334</v>
      </c>
      <c r="GN4" s="22">
        <v>2141.3080347302675</v>
      </c>
      <c r="GO4" s="22">
        <v>2271.9248093057822</v>
      </c>
      <c r="GP4" s="101">
        <v>1889.5457232075362</v>
      </c>
      <c r="GQ4" s="101">
        <v>1785.9357518702545</v>
      </c>
      <c r="GR4" s="101">
        <v>1973.0126522827813</v>
      </c>
      <c r="GS4" s="101">
        <v>1916.6310179811626</v>
      </c>
      <c r="GT4" s="101">
        <v>1799.2455948228198</v>
      </c>
      <c r="GU4" s="101">
        <v>1976.2078139099635</v>
      </c>
      <c r="GV4" s="101">
        <v>2010.5650324854535</v>
      </c>
      <c r="GW4" s="10"/>
      <c r="GX4" s="17">
        <v>2621.0595915932759</v>
      </c>
      <c r="GY4" s="17">
        <v>2443.5894329012017</v>
      </c>
      <c r="GZ4" s="17">
        <v>2674.5257948564426</v>
      </c>
      <c r="HA4" s="22">
        <v>2473.4601116295648</v>
      </c>
      <c r="HB4" s="22">
        <v>2640.077900672748</v>
      </c>
      <c r="HC4" s="22">
        <v>2635.6154409348414</v>
      </c>
      <c r="HD4" s="22">
        <v>2641.6975468769938</v>
      </c>
      <c r="HE4" s="101">
        <v>2456.2319143489208</v>
      </c>
      <c r="HF4" s="101">
        <v>2288.2082318624266</v>
      </c>
      <c r="HG4" s="101">
        <v>2478.4761130798606</v>
      </c>
      <c r="HH4" s="101">
        <v>2288.11286121587</v>
      </c>
      <c r="HI4" s="101">
        <v>2464.4645453990811</v>
      </c>
      <c r="HJ4" s="101">
        <v>2476.493817794717</v>
      </c>
      <c r="HK4" s="101">
        <v>2388.4883930643773</v>
      </c>
      <c r="HL4" s="22">
        <v>1857.3793872435265</v>
      </c>
      <c r="HM4" s="22">
        <v>1751.86712934504</v>
      </c>
      <c r="HN4" s="22">
        <v>1947.7655901717719</v>
      </c>
      <c r="HO4" s="22">
        <v>1881.4242499186735</v>
      </c>
      <c r="HP4" s="22">
        <v>1761.8836219081988</v>
      </c>
      <c r="HQ4" s="22">
        <v>1960.8784219057286</v>
      </c>
      <c r="HR4" s="22">
        <v>2050.8749595947256</v>
      </c>
      <c r="HS4" s="101">
        <v>1699.159673892719</v>
      </c>
      <c r="HT4" s="101">
        <v>1607.6351339901078</v>
      </c>
      <c r="HU4" s="101">
        <v>1763.5096534086958</v>
      </c>
      <c r="HV4" s="101">
        <v>1693.6288435981876</v>
      </c>
      <c r="HW4" s="101">
        <v>1589.9356690207367</v>
      </c>
      <c r="HX4" s="101">
        <v>1793.6000231267794</v>
      </c>
      <c r="HY4" s="101">
        <v>1793.392669701673</v>
      </c>
      <c r="HZ4" s="10"/>
      <c r="IA4" s="17">
        <v>2898.707197768244</v>
      </c>
      <c r="IB4" s="17">
        <v>2718.6680650239905</v>
      </c>
      <c r="IC4" s="17">
        <v>3007.399239924875</v>
      </c>
      <c r="ID4" s="22">
        <v>2803.4230249962438</v>
      </c>
      <c r="IE4" s="22">
        <v>2965.2682424344252</v>
      </c>
      <c r="IF4" s="22">
        <v>2911.725088400915</v>
      </c>
      <c r="IG4" s="22">
        <v>2965.9574497586264</v>
      </c>
      <c r="IH4" s="101">
        <v>2728.603355730675</v>
      </c>
      <c r="II4" s="101">
        <v>2561.7346625643031</v>
      </c>
      <c r="IJ4" s="101">
        <v>2803.9142129395705</v>
      </c>
      <c r="IK4" s="101">
        <v>2614.8595118678704</v>
      </c>
      <c r="IL4" s="101">
        <v>2782.6694048341215</v>
      </c>
      <c r="IM4" s="101">
        <v>2746.8279885904644</v>
      </c>
      <c r="IN4" s="101">
        <v>2697.480597757959</v>
      </c>
      <c r="IO4" s="22">
        <v>1935.2001976556305</v>
      </c>
      <c r="IP4" s="22">
        <v>1844.8513333230778</v>
      </c>
      <c r="IQ4" s="22">
        <v>2090.5769408231245</v>
      </c>
      <c r="IR4" s="22">
        <v>2005.3572850068017</v>
      </c>
      <c r="IS4" s="22">
        <v>1902.9960978096026</v>
      </c>
      <c r="IT4" s="22">
        <v>2062.7266945050123</v>
      </c>
      <c r="IU4" s="22">
        <v>2236.7653647217603</v>
      </c>
      <c r="IV4" s="101">
        <v>1772.0712950124712</v>
      </c>
      <c r="IW4" s="101">
        <v>1693.2045787892425</v>
      </c>
      <c r="IX4" s="101">
        <v>1901.4861410747969</v>
      </c>
      <c r="IY4" s="101">
        <v>1810.6508725539559</v>
      </c>
      <c r="IZ4" s="101">
        <v>1721.2984411471809</v>
      </c>
      <c r="JA4" s="101">
        <v>1891.4614391279861</v>
      </c>
      <c r="JB4" s="101">
        <v>1965.8272371819312</v>
      </c>
      <c r="JC4" s="10"/>
      <c r="JD4" s="17">
        <v>3277.4398405825559</v>
      </c>
      <c r="JE4" s="17">
        <v>3078.2814494948343</v>
      </c>
      <c r="JF4" s="17">
        <v>3204.258280590067</v>
      </c>
      <c r="JG4" s="22">
        <v>2978.620808524141</v>
      </c>
      <c r="JH4" s="22">
        <v>3043.9114634140246</v>
      </c>
      <c r="JI4" s="22">
        <v>3168.908040665071</v>
      </c>
      <c r="JJ4" s="22">
        <v>2934.1849943916732</v>
      </c>
      <c r="JK4" s="101">
        <v>3137.1186409921929</v>
      </c>
      <c r="JL4" s="101">
        <v>2939.5429045594419</v>
      </c>
      <c r="JM4" s="101">
        <v>3043.70645773357</v>
      </c>
      <c r="JN4" s="101">
        <v>2819.8620619902181</v>
      </c>
      <c r="JO4" s="101">
        <v>2902.7649417797288</v>
      </c>
      <c r="JP4" s="101">
        <v>3035.688082112114</v>
      </c>
      <c r="JQ4" s="101">
        <v>2720.8188370586395</v>
      </c>
      <c r="JR4" s="22">
        <v>2566.4544350942151</v>
      </c>
      <c r="JS4" s="22">
        <v>2398.7728344819534</v>
      </c>
      <c r="JT4" s="22">
        <v>2394.4020745058478</v>
      </c>
      <c r="JU4" s="22">
        <v>2469.6965158037506</v>
      </c>
      <c r="JV4" s="22">
        <v>2279.7208272702233</v>
      </c>
      <c r="JW4" s="22">
        <v>2532.7131261691793</v>
      </c>
      <c r="JX4" s="22">
        <v>2383.9131355909981</v>
      </c>
      <c r="JY4" s="101">
        <v>2435.113151893705</v>
      </c>
      <c r="JZ4" s="101">
        <v>2268.2270383707037</v>
      </c>
      <c r="KA4" s="101">
        <v>2249.4721161307993</v>
      </c>
      <c r="KB4" s="101">
        <v>2320.3101724963399</v>
      </c>
      <c r="KC4" s="101">
        <v>2131.2357349465401</v>
      </c>
      <c r="KD4" s="101">
        <v>2395.2805092112012</v>
      </c>
      <c r="KE4" s="101">
        <v>2171.8653006348318</v>
      </c>
      <c r="KF4" s="10"/>
    </row>
    <row r="5" spans="2:292" ht="18">
      <c r="B5" s="4" t="str">
        <f>$B$56</f>
        <v>Central Single-Speed Heat Pump Packaged Unit: 14 SEER, 8.7 HSPF</v>
      </c>
      <c r="C5" s="17">
        <v>2456.8092174912472</v>
      </c>
      <c r="D5" s="17">
        <v>2297.3885938485305</v>
      </c>
      <c r="E5" s="17">
        <v>2373.3368914374846</v>
      </c>
      <c r="F5" s="22">
        <v>2192.7205171162473</v>
      </c>
      <c r="G5" s="22">
        <v>2243.4502440363876</v>
      </c>
      <c r="H5" s="22">
        <v>2354.982652806133</v>
      </c>
      <c r="I5" s="22">
        <v>2057.9862965265793</v>
      </c>
      <c r="J5" s="101">
        <v>2378.2082215176024</v>
      </c>
      <c r="K5" s="101">
        <v>2218.7997493504004</v>
      </c>
      <c r="L5" s="101">
        <v>2290.5816325108499</v>
      </c>
      <c r="M5" s="101">
        <v>2109.9790252631528</v>
      </c>
      <c r="N5" s="101">
        <v>2172.4818846425806</v>
      </c>
      <c r="O5" s="101">
        <v>2282.195667121433</v>
      </c>
      <c r="P5" s="101">
        <v>1946.6163162847222</v>
      </c>
      <c r="Q5" s="22">
        <v>1962.030811734694</v>
      </c>
      <c r="R5" s="22">
        <v>1834.9940305338737</v>
      </c>
      <c r="S5" s="22">
        <v>1806.6852399017234</v>
      </c>
      <c r="T5" s="22">
        <v>1871.7788478945854</v>
      </c>
      <c r="U5" s="22">
        <v>1727.8519060620611</v>
      </c>
      <c r="V5" s="22">
        <v>1913.1651519651728</v>
      </c>
      <c r="W5" s="22">
        <v>1672.2443227129313</v>
      </c>
      <c r="X5" s="101">
        <v>1890.0034491737729</v>
      </c>
      <c r="Y5" s="101">
        <v>1765.2627156082328</v>
      </c>
      <c r="Z5" s="101">
        <v>1742.1981361106275</v>
      </c>
      <c r="AA5" s="101">
        <v>1797.0437599660479</v>
      </c>
      <c r="AB5" s="101">
        <v>1655.7181365180174</v>
      </c>
      <c r="AC5" s="101">
        <v>1845.9126854618992</v>
      </c>
      <c r="AD5" s="101">
        <v>1569.5139784424268</v>
      </c>
      <c r="AE5" s="9"/>
      <c r="AF5" s="17">
        <v>2300.2905126212663</v>
      </c>
      <c r="AG5" s="17">
        <v>2238.8991649311797</v>
      </c>
      <c r="AH5" s="17">
        <v>2304.198833861838</v>
      </c>
      <c r="AI5" s="22">
        <v>2234.6452066013649</v>
      </c>
      <c r="AJ5" s="22">
        <v>2256.8149705438591</v>
      </c>
      <c r="AK5" s="22">
        <v>2289.5474142187572</v>
      </c>
      <c r="AL5" s="22">
        <v>2185.9152135741315</v>
      </c>
      <c r="AM5" s="101">
        <v>2165.6868372274425</v>
      </c>
      <c r="AN5" s="101">
        <v>2104.6704251902916</v>
      </c>
      <c r="AO5" s="101">
        <v>2143.8021870043558</v>
      </c>
      <c r="AP5" s="101">
        <v>2074.6733449234239</v>
      </c>
      <c r="AQ5" s="101">
        <v>2112.7750666156148</v>
      </c>
      <c r="AR5" s="101">
        <v>2160.2139118037212</v>
      </c>
      <c r="AS5" s="101">
        <v>1985.856938524611</v>
      </c>
      <c r="AT5" s="22">
        <v>1673.5744615313124</v>
      </c>
      <c r="AU5" s="22">
        <v>1629.3245418189804</v>
      </c>
      <c r="AV5" s="22">
        <v>1685.9082887507691</v>
      </c>
      <c r="AW5" s="22">
        <v>1654.072349834448</v>
      </c>
      <c r="AX5" s="22">
        <v>1603.9391871367493</v>
      </c>
      <c r="AY5" s="22">
        <v>1730.7256364817183</v>
      </c>
      <c r="AZ5" s="22">
        <v>1676.9259748887664</v>
      </c>
      <c r="BA5" s="101">
        <v>1545.7486068063631</v>
      </c>
      <c r="BB5" s="101">
        <v>1495.588904188731</v>
      </c>
      <c r="BC5" s="101">
        <v>1540.3299720539737</v>
      </c>
      <c r="BD5" s="101">
        <v>1501.9810701309293</v>
      </c>
      <c r="BE5" s="101">
        <v>1445.1523900215554</v>
      </c>
      <c r="BF5" s="101">
        <v>1599.4798743006609</v>
      </c>
      <c r="BG5" s="101">
        <v>1479.5922942401539</v>
      </c>
      <c r="BH5" s="10"/>
      <c r="BI5" s="17">
        <v>1837.6853510273124</v>
      </c>
      <c r="BJ5" s="17">
        <v>1752.0776253518322</v>
      </c>
      <c r="BK5" s="17">
        <v>1800.340110824613</v>
      </c>
      <c r="BL5" s="22">
        <v>1703.3504198292594</v>
      </c>
      <c r="BM5" s="22">
        <v>1745.8519395205503</v>
      </c>
      <c r="BN5" s="22">
        <v>1805.2865754953416</v>
      </c>
      <c r="BO5" s="22">
        <v>1651.0024184197366</v>
      </c>
      <c r="BP5" s="101">
        <v>1754.4949645975901</v>
      </c>
      <c r="BQ5" s="101">
        <v>1669.4799924081983</v>
      </c>
      <c r="BR5" s="101">
        <v>1704.3847265958693</v>
      </c>
      <c r="BS5" s="101">
        <v>1608.0665985581618</v>
      </c>
      <c r="BT5" s="101">
        <v>1660.4252882251296</v>
      </c>
      <c r="BU5" s="101">
        <v>1726.0484635164289</v>
      </c>
      <c r="BV5" s="101">
        <v>1531.0945778318871</v>
      </c>
      <c r="BW5" s="22">
        <v>1327.8629222782324</v>
      </c>
      <c r="BX5" s="22">
        <v>1263.2026903941924</v>
      </c>
      <c r="BY5" s="22">
        <v>1283.2529718907363</v>
      </c>
      <c r="BZ5" s="22">
        <v>1275.871388184094</v>
      </c>
      <c r="CA5" s="22">
        <v>1202.6142626076751</v>
      </c>
      <c r="CB5" s="22">
        <v>1347.2008059579127</v>
      </c>
      <c r="CC5" s="22">
        <v>1238.1406714819889</v>
      </c>
      <c r="CD5" s="101">
        <v>1261.6503765408995</v>
      </c>
      <c r="CE5" s="101">
        <v>1198.5552664556608</v>
      </c>
      <c r="CF5" s="101">
        <v>1210.2465801365868</v>
      </c>
      <c r="CG5" s="101">
        <v>1201.184974137986</v>
      </c>
      <c r="CH5" s="101">
        <v>1129.7010609490894</v>
      </c>
      <c r="CI5" s="101">
        <v>1277.1553814408742</v>
      </c>
      <c r="CJ5" s="101">
        <v>1135.7938564407375</v>
      </c>
      <c r="CK5" s="10"/>
      <c r="CL5" s="17">
        <v>2133.4478045641381</v>
      </c>
      <c r="CM5" s="17">
        <v>2075.4154268944449</v>
      </c>
      <c r="CN5" s="17">
        <v>2149.8175356894826</v>
      </c>
      <c r="CO5" s="22">
        <v>2084.0694699220799</v>
      </c>
      <c r="CP5" s="22">
        <v>2125.0906477188046</v>
      </c>
      <c r="CQ5" s="22">
        <v>2141.6732817177522</v>
      </c>
      <c r="CR5" s="22">
        <v>2062.0028044383762</v>
      </c>
      <c r="CS5" s="101">
        <v>2009.0475917739232</v>
      </c>
      <c r="CT5" s="101">
        <v>1953.3157675900607</v>
      </c>
      <c r="CU5" s="101">
        <v>1999.0028757907357</v>
      </c>
      <c r="CV5" s="101">
        <v>1935.8612333332483</v>
      </c>
      <c r="CW5" s="101">
        <v>1989.1714604452591</v>
      </c>
      <c r="CX5" s="101">
        <v>2021.1730409966822</v>
      </c>
      <c r="CY5" s="101">
        <v>1869.8750786240962</v>
      </c>
      <c r="CZ5" s="22">
        <v>1494.0723360841905</v>
      </c>
      <c r="DA5" s="22">
        <v>1453.6777906407626</v>
      </c>
      <c r="DB5" s="22">
        <v>1535.4372444896317</v>
      </c>
      <c r="DC5" s="22">
        <v>1486.816666263928</v>
      </c>
      <c r="DD5" s="22">
        <v>1441.0514686775853</v>
      </c>
      <c r="DE5" s="22">
        <v>1566.16296284132</v>
      </c>
      <c r="DF5" s="22">
        <v>1549.1187709325079</v>
      </c>
      <c r="DG5" s="101">
        <v>1375.8057059487523</v>
      </c>
      <c r="DH5" s="101">
        <v>1331.7345191427914</v>
      </c>
      <c r="DI5" s="101">
        <v>1394.8576041520262</v>
      </c>
      <c r="DJ5" s="101">
        <v>1343.834757186452</v>
      </c>
      <c r="DK5" s="101">
        <v>1293.9040908081356</v>
      </c>
      <c r="DL5" s="101">
        <v>1440.733073111626</v>
      </c>
      <c r="DM5" s="101">
        <v>1356.5041592800656</v>
      </c>
      <c r="DN5" s="10"/>
      <c r="DO5" s="17">
        <v>1904.8017647717409</v>
      </c>
      <c r="DP5" s="17">
        <v>1813.8832298142499</v>
      </c>
      <c r="DQ5" s="17">
        <v>1858.8941060445734</v>
      </c>
      <c r="DR5" s="22">
        <v>1755.8875077300215</v>
      </c>
      <c r="DS5" s="22">
        <v>1794.1173659663968</v>
      </c>
      <c r="DT5" s="22">
        <v>1860.5331412092598</v>
      </c>
      <c r="DU5" s="22">
        <v>1651.8656649067063</v>
      </c>
      <c r="DV5" s="101">
        <v>1838.6985367359182</v>
      </c>
      <c r="DW5" s="101">
        <v>1748.0106665352448</v>
      </c>
      <c r="DX5" s="101">
        <v>1782.5581820646901</v>
      </c>
      <c r="DY5" s="101">
        <v>1679.8129165131641</v>
      </c>
      <c r="DZ5" s="101">
        <v>1726.0846792591781</v>
      </c>
      <c r="EA5" s="101">
        <v>1797.6483915401257</v>
      </c>
      <c r="EB5" s="101">
        <v>1557.1783601336861</v>
      </c>
      <c r="EC5" s="22">
        <v>1395.6323710777099</v>
      </c>
      <c r="ED5" s="22">
        <v>1324.6436671318156</v>
      </c>
      <c r="EE5" s="22">
        <v>1343.0099134430379</v>
      </c>
      <c r="EF5" s="22">
        <v>1339.8438474458144</v>
      </c>
      <c r="EG5" s="22">
        <v>1259.4168485325119</v>
      </c>
      <c r="EH5" s="22">
        <v>1409.3198930837457</v>
      </c>
      <c r="EI5" s="22">
        <v>1253.8828846511594</v>
      </c>
      <c r="EJ5" s="101">
        <v>1341.9354699516562</v>
      </c>
      <c r="EK5" s="101">
        <v>1273.0485277357011</v>
      </c>
      <c r="EL5" s="101">
        <v>1285.7553537822046</v>
      </c>
      <c r="EM5" s="101">
        <v>1279.1869545756276</v>
      </c>
      <c r="EN5" s="101">
        <v>1201.1411568812962</v>
      </c>
      <c r="EO5" s="101">
        <v>1354.3368751152973</v>
      </c>
      <c r="EP5" s="101">
        <v>1173.7449229693091</v>
      </c>
      <c r="EQ5" s="10"/>
      <c r="ER5" s="17">
        <v>1777.5645554810947</v>
      </c>
      <c r="ES5" s="17">
        <v>1723.8835677623799</v>
      </c>
      <c r="ET5" s="17">
        <v>1795.2930888673213</v>
      </c>
      <c r="EU5" s="22">
        <v>1734.474951601301</v>
      </c>
      <c r="EV5" s="22">
        <v>1820.6364772284217</v>
      </c>
      <c r="EW5" s="22">
        <v>1822.355270792101</v>
      </c>
      <c r="EX5" s="22">
        <v>1762.8081316102237</v>
      </c>
      <c r="EY5" s="101">
        <v>1672.9732824932637</v>
      </c>
      <c r="EZ5" s="101">
        <v>1624.3832716936722</v>
      </c>
      <c r="FA5" s="101">
        <v>1667.8327900193406</v>
      </c>
      <c r="FB5" s="101">
        <v>1612.7824999231134</v>
      </c>
      <c r="FC5" s="101">
        <v>1705.3645186466542</v>
      </c>
      <c r="FD5" s="101">
        <v>1720.6716205962953</v>
      </c>
      <c r="FE5" s="101">
        <v>1597.6037777493641</v>
      </c>
      <c r="FF5" s="22">
        <v>1106.4560261242805</v>
      </c>
      <c r="FG5" s="22">
        <v>1094.7729477147909</v>
      </c>
      <c r="FH5" s="22">
        <v>1202.5846683256907</v>
      </c>
      <c r="FI5" s="22">
        <v>1106.190367380339</v>
      </c>
      <c r="FJ5" s="22">
        <v>1092.953966624804</v>
      </c>
      <c r="FK5" s="22">
        <v>1214.9405265323869</v>
      </c>
      <c r="FL5" s="22">
        <v>1240.6786262189717</v>
      </c>
      <c r="FM5" s="101">
        <v>1011.5625373066283</v>
      </c>
      <c r="FN5" s="101">
        <v>997.34357524702466</v>
      </c>
      <c r="FO5" s="101">
        <v>1080.6422507622071</v>
      </c>
      <c r="FP5" s="101">
        <v>990.33498644208714</v>
      </c>
      <c r="FQ5" s="101">
        <v>974.22554391743438</v>
      </c>
      <c r="FR5" s="101">
        <v>1106.9239030294243</v>
      </c>
      <c r="FS5" s="101">
        <v>1073.4163244349418</v>
      </c>
      <c r="FT5" s="10"/>
      <c r="FU5" s="17">
        <v>3035.9896917740448</v>
      </c>
      <c r="FV5" s="17">
        <v>2850.6700951673947</v>
      </c>
      <c r="FW5" s="17">
        <v>3144.822432025871</v>
      </c>
      <c r="FX5" s="22">
        <v>2934.8636897693978</v>
      </c>
      <c r="FY5" s="22">
        <v>3056.6012047666454</v>
      </c>
      <c r="FZ5" s="22">
        <v>3010.6519613434593</v>
      </c>
      <c r="GA5" s="22">
        <v>3058.0869427094035</v>
      </c>
      <c r="GB5" s="101">
        <v>2859.6361142071796</v>
      </c>
      <c r="GC5" s="101">
        <v>2685.7669987620807</v>
      </c>
      <c r="GD5" s="101">
        <v>2933.5991692404154</v>
      </c>
      <c r="GE5" s="101">
        <v>2736.6133055511896</v>
      </c>
      <c r="GF5" s="101">
        <v>2867.0067050394164</v>
      </c>
      <c r="GG5" s="101">
        <v>2839.7045246934376</v>
      </c>
      <c r="GH5" s="101">
        <v>2781.7887983366522</v>
      </c>
      <c r="GI5" s="22">
        <v>2124.6633424664487</v>
      </c>
      <c r="GJ5" s="22">
        <v>2005.2879362271369</v>
      </c>
      <c r="GK5" s="22">
        <v>2225.5894022808684</v>
      </c>
      <c r="GL5" s="22">
        <v>2192.7449066539107</v>
      </c>
      <c r="GM5" s="22">
        <v>2057.4979570096025</v>
      </c>
      <c r="GN5" s="22">
        <v>2206.4348943539585</v>
      </c>
      <c r="GO5" s="22">
        <v>2353.4266680199012</v>
      </c>
      <c r="GP5" s="101">
        <v>1948.6449625850221</v>
      </c>
      <c r="GQ5" s="101">
        <v>1840.7010693693942</v>
      </c>
      <c r="GR5" s="101">
        <v>2031.5613261425799</v>
      </c>
      <c r="GS5" s="101">
        <v>1982.3804562620114</v>
      </c>
      <c r="GT5" s="101">
        <v>1860.0848951405108</v>
      </c>
      <c r="GU5" s="101">
        <v>2031.2915379813903</v>
      </c>
      <c r="GV5" s="101">
        <v>2076.9253559621766</v>
      </c>
      <c r="GW5" s="10"/>
      <c r="GX5" s="17">
        <v>2680.642833320609</v>
      </c>
      <c r="GY5" s="17">
        <v>2500.4920570548238</v>
      </c>
      <c r="GZ5" s="17">
        <v>2738.8233130161602</v>
      </c>
      <c r="HA5" s="22">
        <v>2534.7206110144039</v>
      </c>
      <c r="HB5" s="22">
        <v>2695.971815874716</v>
      </c>
      <c r="HC5" s="22">
        <v>2690.1125756720949</v>
      </c>
      <c r="HD5" s="22">
        <v>2703.8101364179611</v>
      </c>
      <c r="HE5" s="101">
        <v>2506.8540103303999</v>
      </c>
      <c r="HF5" s="101">
        <v>2336.3641163556181</v>
      </c>
      <c r="HG5" s="101">
        <v>2532.0122624575338</v>
      </c>
      <c r="HH5" s="101">
        <v>2338.8549042404979</v>
      </c>
      <c r="HI5" s="101">
        <v>2511.0009475604006</v>
      </c>
      <c r="HJ5" s="101">
        <v>2522.7021579518837</v>
      </c>
      <c r="HK5" s="101">
        <v>2438.3028543830851</v>
      </c>
      <c r="HL5" s="22">
        <v>1915.9100939170378</v>
      </c>
      <c r="HM5" s="22">
        <v>1804.3557680631054</v>
      </c>
      <c r="HN5" s="22">
        <v>2003.5901543537263</v>
      </c>
      <c r="HO5" s="22">
        <v>1944.6040163807618</v>
      </c>
      <c r="HP5" s="22">
        <v>1818.2179979648306</v>
      </c>
      <c r="HQ5" s="22">
        <v>2015.2435353853989</v>
      </c>
      <c r="HR5" s="22">
        <v>2112.9288843004838</v>
      </c>
      <c r="HS5" s="101">
        <v>1746.4485045673559</v>
      </c>
      <c r="HT5" s="101">
        <v>1651.153086088422</v>
      </c>
      <c r="HU5" s="101">
        <v>1809.9559600989701</v>
      </c>
      <c r="HV5" s="101">
        <v>1743.4653619141795</v>
      </c>
      <c r="HW5" s="101">
        <v>1635.4999520330557</v>
      </c>
      <c r="HX5" s="101">
        <v>1839.6564689234717</v>
      </c>
      <c r="HY5" s="101">
        <v>1843.1285822563086</v>
      </c>
      <c r="HZ5" s="10"/>
      <c r="IA5" s="17">
        <v>2973.9918438624068</v>
      </c>
      <c r="IB5" s="17">
        <v>2791.3683730009452</v>
      </c>
      <c r="IC5" s="17">
        <v>3092.9667060450292</v>
      </c>
      <c r="ID5" s="22">
        <v>2886.0625526220924</v>
      </c>
      <c r="IE5" s="22">
        <v>3041.3681548749437</v>
      </c>
      <c r="IF5" s="22">
        <v>2982.1596680177536</v>
      </c>
      <c r="IG5" s="22">
        <v>3056.3819806446281</v>
      </c>
      <c r="IH5" s="101">
        <v>2791.4360321388822</v>
      </c>
      <c r="II5" s="101">
        <v>2620.8137235046029</v>
      </c>
      <c r="IJ5" s="101">
        <v>2874.2995757202984</v>
      </c>
      <c r="IK5" s="101">
        <v>2680.9921976679511</v>
      </c>
      <c r="IL5" s="101">
        <v>2844.9691609537085</v>
      </c>
      <c r="IM5" s="101">
        <v>2805.2625581884995</v>
      </c>
      <c r="IN5" s="101">
        <v>2769.9791666522219</v>
      </c>
      <c r="IO5" s="22">
        <v>2010.6250172024525</v>
      </c>
      <c r="IP5" s="22">
        <v>1911.9369827113603</v>
      </c>
      <c r="IQ5" s="22">
        <v>2167.3434085121362</v>
      </c>
      <c r="IR5" s="22">
        <v>2091.1439926428134</v>
      </c>
      <c r="IS5" s="22">
        <v>1979.3349018778799</v>
      </c>
      <c r="IT5" s="22">
        <v>2133.6753816689566</v>
      </c>
      <c r="IU5" s="22">
        <v>2327.5347633943547</v>
      </c>
      <c r="IV5" s="101">
        <v>1831.23109746352</v>
      </c>
      <c r="IW5" s="101">
        <v>1748.9479250193169</v>
      </c>
      <c r="IX5" s="101">
        <v>1964.420455569662</v>
      </c>
      <c r="IY5" s="101">
        <v>1876.9382556711651</v>
      </c>
      <c r="IZ5" s="101">
        <v>1783.7151334995463</v>
      </c>
      <c r="JA5" s="101">
        <v>1950.379913288064</v>
      </c>
      <c r="JB5" s="101">
        <v>2038.6493861670997</v>
      </c>
      <c r="JC5" s="10"/>
      <c r="JD5" s="17">
        <v>3379.036834436055</v>
      </c>
      <c r="JE5" s="17">
        <v>3175.1767957688962</v>
      </c>
      <c r="JF5" s="17">
        <v>3300.1220436543431</v>
      </c>
      <c r="JG5" s="22">
        <v>3072.8042300329284</v>
      </c>
      <c r="JH5" s="22">
        <v>3125.8388814965383</v>
      </c>
      <c r="JI5" s="22">
        <v>3256.2457643216826</v>
      </c>
      <c r="JJ5" s="22">
        <v>3013.0324982208026</v>
      </c>
      <c r="JK5" s="101">
        <v>3228.214280154295</v>
      </c>
      <c r="JL5" s="101">
        <v>3029.1883692188485</v>
      </c>
      <c r="JM5" s="101">
        <v>3131.5589382944859</v>
      </c>
      <c r="JN5" s="101">
        <v>2906.0715602642545</v>
      </c>
      <c r="JO5" s="101">
        <v>2977.5086617052029</v>
      </c>
      <c r="JP5" s="101">
        <v>3116.0862016349479</v>
      </c>
      <c r="JQ5" s="101">
        <v>2789.6938079058173</v>
      </c>
      <c r="JR5" s="22">
        <v>2662.9930569235244</v>
      </c>
      <c r="JS5" s="22">
        <v>2492.6714677844907</v>
      </c>
      <c r="JT5" s="22">
        <v>2475.7041299002976</v>
      </c>
      <c r="JU5" s="22">
        <v>2563.6350855200549</v>
      </c>
      <c r="JV5" s="22">
        <v>2370.6684090888466</v>
      </c>
      <c r="JW5" s="22">
        <v>2619.3590954306337</v>
      </c>
      <c r="JX5" s="22">
        <v>2462.3287056724444</v>
      </c>
      <c r="JY5" s="101">
        <v>2523.5329278439062</v>
      </c>
      <c r="JZ5" s="101">
        <v>2355.6625851911062</v>
      </c>
      <c r="KA5" s="101">
        <v>2323.5657266258581</v>
      </c>
      <c r="KB5" s="101">
        <v>2405.2893652858261</v>
      </c>
      <c r="KC5" s="101">
        <v>2215.0998405354858</v>
      </c>
      <c r="KD5" s="101">
        <v>2474.967784488721</v>
      </c>
      <c r="KE5" s="101">
        <v>2240.2805594655679</v>
      </c>
      <c r="KF5" s="10"/>
    </row>
    <row r="6" spans="2:292" ht="18">
      <c r="B6" s="4" t="str">
        <f>$B$57</f>
        <v>Ducted Variable Speed Heat Pump: 17 SEER, 9.4 HSPF</v>
      </c>
      <c r="C6" s="17">
        <v>2152.7453266111033</v>
      </c>
      <c r="D6" s="17">
        <v>1997.8467415587554</v>
      </c>
      <c r="E6" s="17">
        <v>2080.8145586271844</v>
      </c>
      <c r="F6" s="22">
        <v>1905.3214500169397</v>
      </c>
      <c r="G6" s="22">
        <v>1994.0914313263347</v>
      </c>
      <c r="H6" s="22">
        <v>2088.0401421793958</v>
      </c>
      <c r="I6" s="22">
        <v>1837.1851298854067</v>
      </c>
      <c r="J6" s="101">
        <v>2096.3860560484763</v>
      </c>
      <c r="K6" s="101">
        <v>1944.3490999673522</v>
      </c>
      <c r="L6" s="101">
        <v>2020.68515002054</v>
      </c>
      <c r="M6" s="101">
        <v>1848.4341379322132</v>
      </c>
      <c r="N6" s="101">
        <v>1942.2232051230162</v>
      </c>
      <c r="O6" s="101">
        <v>2035.6147970066611</v>
      </c>
      <c r="P6" s="101">
        <v>1758.5042116056923</v>
      </c>
      <c r="Q6" s="22">
        <v>1670.1956590193606</v>
      </c>
      <c r="R6" s="22">
        <v>1557.865981250691</v>
      </c>
      <c r="S6" s="22">
        <v>1564.979420999005</v>
      </c>
      <c r="T6" s="22">
        <v>1591.2762420223353</v>
      </c>
      <c r="U6" s="22">
        <v>1464.0117848670238</v>
      </c>
      <c r="V6" s="22">
        <v>1654.5659054960138</v>
      </c>
      <c r="W6" s="22">
        <v>1457.0234322397212</v>
      </c>
      <c r="X6" s="101">
        <v>1620.5209660789935</v>
      </c>
      <c r="Y6" s="101">
        <v>1510.040931713786</v>
      </c>
      <c r="Z6" s="101">
        <v>1519.7854776558975</v>
      </c>
      <c r="AA6" s="101">
        <v>1539.336088534181</v>
      </c>
      <c r="AB6" s="101">
        <v>1414.1671939082639</v>
      </c>
      <c r="AC6" s="101">
        <v>1607.8091225623082</v>
      </c>
      <c r="AD6" s="101">
        <v>1387.2158643689156</v>
      </c>
      <c r="AE6" s="18"/>
      <c r="AF6" s="17">
        <v>2063.9549918291864</v>
      </c>
      <c r="AG6" s="17">
        <v>2004.1239111186355</v>
      </c>
      <c r="AH6" s="17">
        <v>2060.4452509219182</v>
      </c>
      <c r="AI6" s="22">
        <v>1992.6593357577558</v>
      </c>
      <c r="AJ6" s="22">
        <v>2044.9026180689539</v>
      </c>
      <c r="AK6" s="22">
        <v>2075.80683380758</v>
      </c>
      <c r="AL6" s="22">
        <v>1971.9738456678699</v>
      </c>
      <c r="AM6" s="101">
        <v>1967.8491655914042</v>
      </c>
      <c r="AN6" s="101">
        <v>1909.650756501351</v>
      </c>
      <c r="AO6" s="101">
        <v>1946.7763950797032</v>
      </c>
      <c r="AP6" s="101">
        <v>1880.8402232035457</v>
      </c>
      <c r="AQ6" s="101">
        <v>1942.9851503613279</v>
      </c>
      <c r="AR6" s="101">
        <v>1984.1762192040746</v>
      </c>
      <c r="AS6" s="101">
        <v>1833.6930874177601</v>
      </c>
      <c r="AT6" s="22">
        <v>1445.6557848005591</v>
      </c>
      <c r="AU6" s="22">
        <v>1402.6674362265771</v>
      </c>
      <c r="AV6" s="22">
        <v>1474.0275637033305</v>
      </c>
      <c r="AW6" s="22">
        <v>1419.4942015465654</v>
      </c>
      <c r="AX6" s="22">
        <v>1370.790342032805</v>
      </c>
      <c r="AY6" s="22">
        <v>1517.3563495222543</v>
      </c>
      <c r="AZ6" s="22">
        <v>1462.9664992224136</v>
      </c>
      <c r="BA6" s="101">
        <v>1363.9730983585428</v>
      </c>
      <c r="BB6" s="101">
        <v>1316.1840995921189</v>
      </c>
      <c r="BC6" s="101">
        <v>1373.2935282885028</v>
      </c>
      <c r="BD6" s="101">
        <v>1322.5030217346118</v>
      </c>
      <c r="BE6" s="101">
        <v>1268.3602421342894</v>
      </c>
      <c r="BF6" s="101">
        <v>1426.4241360417116</v>
      </c>
      <c r="BG6" s="101">
        <v>1328.3910772252698</v>
      </c>
      <c r="BH6" s="13"/>
      <c r="BI6" s="17">
        <v>1638.8234607665022</v>
      </c>
      <c r="BJ6" s="17">
        <v>1556.189694258821</v>
      </c>
      <c r="BK6" s="17">
        <v>1607.9488997240544</v>
      </c>
      <c r="BL6" s="22">
        <v>1514.3285702955734</v>
      </c>
      <c r="BM6" s="22">
        <v>1581.2331046049621</v>
      </c>
      <c r="BN6" s="22">
        <v>1629.2023588406289</v>
      </c>
      <c r="BO6" s="22">
        <v>1502.5711293800875</v>
      </c>
      <c r="BP6" s="101">
        <v>1577.1300930922832</v>
      </c>
      <c r="BQ6" s="101">
        <v>1494.7267114388815</v>
      </c>
      <c r="BR6" s="101">
        <v>1536.7151249621998</v>
      </c>
      <c r="BS6" s="101">
        <v>1443.3558111797909</v>
      </c>
      <c r="BT6" s="101">
        <v>1517.6647018139836</v>
      </c>
      <c r="BU6" s="101">
        <v>1570.5482911950057</v>
      </c>
      <c r="BV6" s="101">
        <v>1415.4572822504613</v>
      </c>
      <c r="BW6" s="22">
        <v>1140.2216497787053</v>
      </c>
      <c r="BX6" s="22">
        <v>1086.308141020892</v>
      </c>
      <c r="BY6" s="22">
        <v>1122.5575943699598</v>
      </c>
      <c r="BZ6" s="22">
        <v>1095.4388668478025</v>
      </c>
      <c r="CA6" s="22">
        <v>1034.3572937346726</v>
      </c>
      <c r="CB6" s="22">
        <v>1175.2119094891175</v>
      </c>
      <c r="CC6" s="22">
        <v>1093.3101446855312</v>
      </c>
      <c r="CD6" s="101">
        <v>1094.2212151305087</v>
      </c>
      <c r="CE6" s="101">
        <v>1042.1866563351971</v>
      </c>
      <c r="CF6" s="101">
        <v>1071.7611476588295</v>
      </c>
      <c r="CG6" s="101">
        <v>1043.8637439279</v>
      </c>
      <c r="CH6" s="101">
        <v>984.91093635340656</v>
      </c>
      <c r="CI6" s="101">
        <v>1126.2070404360809</v>
      </c>
      <c r="CJ6" s="101">
        <v>1023.5449223334737</v>
      </c>
      <c r="CK6" s="13"/>
      <c r="CL6" s="17">
        <v>1918.2865771778556</v>
      </c>
      <c r="CM6" s="17">
        <v>1863.46864123398</v>
      </c>
      <c r="CN6" s="17">
        <v>1922.4905022953101</v>
      </c>
      <c r="CO6" s="22">
        <v>1860.3842539836269</v>
      </c>
      <c r="CP6" s="22">
        <v>1925.5035589900797</v>
      </c>
      <c r="CQ6" s="22">
        <v>1944.897159149092</v>
      </c>
      <c r="CR6" s="22">
        <v>1856.471882556219</v>
      </c>
      <c r="CS6" s="101">
        <v>1830.9965038984969</v>
      </c>
      <c r="CT6" s="101">
        <v>1778.5762319033167</v>
      </c>
      <c r="CU6" s="101">
        <v>1817.5847600533432</v>
      </c>
      <c r="CV6" s="101">
        <v>1758.1949568248567</v>
      </c>
      <c r="CW6" s="101">
        <v>1831.1807307053348</v>
      </c>
      <c r="CX6" s="101">
        <v>1861.2426157753475</v>
      </c>
      <c r="CY6" s="101">
        <v>1725.7968896379894</v>
      </c>
      <c r="CZ6" s="22">
        <v>1294.6280802414394</v>
      </c>
      <c r="DA6" s="22">
        <v>1258.6863306559492</v>
      </c>
      <c r="DB6" s="22">
        <v>1341.3005880123828</v>
      </c>
      <c r="DC6" s="22">
        <v>1276.583292361988</v>
      </c>
      <c r="DD6" s="22">
        <v>1235.8629115946835</v>
      </c>
      <c r="DE6" s="22">
        <v>1374.7583226472661</v>
      </c>
      <c r="DF6" s="22">
        <v>1347.4133747300696</v>
      </c>
      <c r="DG6" s="101">
        <v>1218.0252726269275</v>
      </c>
      <c r="DH6" s="101">
        <v>1180.7526500328579</v>
      </c>
      <c r="DI6" s="101">
        <v>1246.0186108171085</v>
      </c>
      <c r="DJ6" s="101">
        <v>1184.3631804038816</v>
      </c>
      <c r="DK6" s="101">
        <v>1142.1349805602324</v>
      </c>
      <c r="DL6" s="101">
        <v>1289.6564862683363</v>
      </c>
      <c r="DM6" s="101">
        <v>1218.2487565065626</v>
      </c>
      <c r="DN6" s="13"/>
      <c r="DO6" s="17">
        <v>1729.6300214646531</v>
      </c>
      <c r="DP6" s="17">
        <v>1643.0807711572515</v>
      </c>
      <c r="DQ6" s="17">
        <v>1691.7828357297471</v>
      </c>
      <c r="DR6" s="22">
        <v>1593.7264398033435</v>
      </c>
      <c r="DS6" s="22">
        <v>1651.4258078727826</v>
      </c>
      <c r="DT6" s="22">
        <v>1706.5042482998365</v>
      </c>
      <c r="DU6" s="22">
        <v>1534.2409584591387</v>
      </c>
      <c r="DV6" s="101">
        <v>1673.9139827370154</v>
      </c>
      <c r="DW6" s="101">
        <v>1587.5708686705339</v>
      </c>
      <c r="DX6" s="101">
        <v>1627.3520866190224</v>
      </c>
      <c r="DY6" s="101">
        <v>1529.5292337537392</v>
      </c>
      <c r="DZ6" s="101">
        <v>1594.0718048800563</v>
      </c>
      <c r="EA6" s="101">
        <v>1653.76339950279</v>
      </c>
      <c r="EB6" s="101">
        <v>1456.4959906082929</v>
      </c>
      <c r="EC6" s="22">
        <v>1223.6137090780098</v>
      </c>
      <c r="ED6" s="22">
        <v>1161.022650021961</v>
      </c>
      <c r="EE6" s="22">
        <v>1199.7841347744331</v>
      </c>
      <c r="EF6" s="22">
        <v>1175.5168801314301</v>
      </c>
      <c r="EG6" s="22">
        <v>1104.6040340183283</v>
      </c>
      <c r="EH6" s="22">
        <v>1255.5258295505696</v>
      </c>
      <c r="EI6" s="22">
        <v>1135.0870318886432</v>
      </c>
      <c r="EJ6" s="101">
        <v>1181.5215834747312</v>
      </c>
      <c r="EK6" s="101">
        <v>1121.6997283778708</v>
      </c>
      <c r="EL6" s="101">
        <v>1153.6904797166785</v>
      </c>
      <c r="EM6" s="101">
        <v>1128.097017546906</v>
      </c>
      <c r="EN6" s="101">
        <v>1060.3215545868511</v>
      </c>
      <c r="EO6" s="101">
        <v>1211.1493600629706</v>
      </c>
      <c r="EP6" s="101">
        <v>1072.2483224609812</v>
      </c>
      <c r="EQ6" s="13"/>
      <c r="ER6" s="17">
        <v>1616.3292206378849</v>
      </c>
      <c r="ES6" s="17">
        <v>1574.4724079123678</v>
      </c>
      <c r="ET6" s="17">
        <v>1625.7255177683737</v>
      </c>
      <c r="EU6" s="22">
        <v>1578.3036373216526</v>
      </c>
      <c r="EV6" s="22">
        <v>1672.4803738684127</v>
      </c>
      <c r="EW6" s="22">
        <v>1675.656140442632</v>
      </c>
      <c r="EX6" s="22">
        <v>1615.8612094362472</v>
      </c>
      <c r="EY6" s="101">
        <v>1543.4638288704291</v>
      </c>
      <c r="EZ6" s="101">
        <v>1505.821255105893</v>
      </c>
      <c r="FA6" s="101">
        <v>1536.9836144351293</v>
      </c>
      <c r="FB6" s="101">
        <v>1494.3362766056873</v>
      </c>
      <c r="FC6" s="101">
        <v>1591.8373906860561</v>
      </c>
      <c r="FD6" s="101">
        <v>1605.1739580648461</v>
      </c>
      <c r="FE6" s="101">
        <v>1499.9868046134434</v>
      </c>
      <c r="FF6" s="22">
        <v>975.16564666229317</v>
      </c>
      <c r="FG6" s="22">
        <v>969.75191777680857</v>
      </c>
      <c r="FH6" s="22">
        <v>1065.688036470757</v>
      </c>
      <c r="FI6" s="22">
        <v>969.52476385240891</v>
      </c>
      <c r="FJ6" s="22">
        <v>963.39125326568728</v>
      </c>
      <c r="FK6" s="22">
        <v>1078.9100241889644</v>
      </c>
      <c r="FL6" s="22">
        <v>1100.8827873153471</v>
      </c>
      <c r="FM6" s="101">
        <v>912.4837019872798</v>
      </c>
      <c r="FN6" s="101">
        <v>904.82558572744381</v>
      </c>
      <c r="FO6" s="101">
        <v>981.24690219338947</v>
      </c>
      <c r="FP6" s="101">
        <v>892.70838012350669</v>
      </c>
      <c r="FQ6" s="101">
        <v>884.03207989724785</v>
      </c>
      <c r="FR6" s="101">
        <v>1004.7844434207252</v>
      </c>
      <c r="FS6" s="101">
        <v>984.70944186070949</v>
      </c>
      <c r="FT6" s="13"/>
      <c r="FU6" s="17">
        <v>2551.0730863377867</v>
      </c>
      <c r="FV6" s="17">
        <v>2387.7365206280251</v>
      </c>
      <c r="FW6" s="17">
        <v>2610.7478549868079</v>
      </c>
      <c r="FX6" s="22">
        <v>2425.6948949714692</v>
      </c>
      <c r="FY6" s="22">
        <v>2585.0224549228797</v>
      </c>
      <c r="FZ6" s="22">
        <v>2565.7905391812569</v>
      </c>
      <c r="GA6" s="22">
        <v>2553.7529389639444</v>
      </c>
      <c r="GB6" s="101">
        <v>2437.5401776885296</v>
      </c>
      <c r="GC6" s="101">
        <v>2283.1038684277996</v>
      </c>
      <c r="GD6" s="101">
        <v>2476.3141415266173</v>
      </c>
      <c r="GE6" s="101">
        <v>2301.3447705327117</v>
      </c>
      <c r="GF6" s="101">
        <v>2465.4755513095906</v>
      </c>
      <c r="GG6" s="101">
        <v>2456.3558459145484</v>
      </c>
      <c r="GH6" s="101">
        <v>2381.0096220423543</v>
      </c>
      <c r="GI6" s="22">
        <v>1660.7012399567636</v>
      </c>
      <c r="GJ6" s="22">
        <v>1579.2222480862522</v>
      </c>
      <c r="GK6" s="22">
        <v>1763.6777968714669</v>
      </c>
      <c r="GL6" s="22">
        <v>1681.7053610669554</v>
      </c>
      <c r="GM6" s="22">
        <v>1589.3933392046899</v>
      </c>
      <c r="GN6" s="22">
        <v>1770.544965961657</v>
      </c>
      <c r="GO6" s="22">
        <v>1854.2633097770283</v>
      </c>
      <c r="GP6" s="101">
        <v>1558.6888128090459</v>
      </c>
      <c r="GQ6" s="101">
        <v>1484.6235171778599</v>
      </c>
      <c r="GR6" s="101">
        <v>1644.091985845175</v>
      </c>
      <c r="GS6" s="101">
        <v>1560.2253683662816</v>
      </c>
      <c r="GT6" s="101">
        <v>1476.3127298740535</v>
      </c>
      <c r="GU6" s="101">
        <v>1661.2476100475722</v>
      </c>
      <c r="GV6" s="101">
        <v>1684.0633153461715</v>
      </c>
      <c r="GW6" s="13"/>
      <c r="GX6" s="17">
        <v>2302.4935377018842</v>
      </c>
      <c r="GY6" s="17">
        <v>2143.8143338719296</v>
      </c>
      <c r="GZ6" s="17">
        <v>2331.5631275563419</v>
      </c>
      <c r="HA6" s="22">
        <v>2151.7867484337885</v>
      </c>
      <c r="HB6" s="22">
        <v>2338.7502550486461</v>
      </c>
      <c r="HC6" s="22">
        <v>2344.3507485780228</v>
      </c>
      <c r="HD6" s="22">
        <v>2319.7542075580736</v>
      </c>
      <c r="HE6" s="101">
        <v>2189.5341424937474</v>
      </c>
      <c r="HF6" s="101">
        <v>2038.0833977986697</v>
      </c>
      <c r="HG6" s="101">
        <v>2198.1376322722726</v>
      </c>
      <c r="HH6" s="101">
        <v>2026.5507712373903</v>
      </c>
      <c r="HI6" s="101">
        <v>2219.5666683603399</v>
      </c>
      <c r="HJ6" s="101">
        <v>2235.558868904634</v>
      </c>
      <c r="HK6" s="101">
        <v>2151.4687550938597</v>
      </c>
      <c r="HL6" s="22">
        <v>1571.7933753155189</v>
      </c>
      <c r="HM6" s="22">
        <v>1491.3282646219327</v>
      </c>
      <c r="HN6" s="22">
        <v>1653.949186305684</v>
      </c>
      <c r="HO6" s="22">
        <v>1575.0712436299307</v>
      </c>
      <c r="HP6" s="22">
        <v>1483.9079033998455</v>
      </c>
      <c r="HQ6" s="22">
        <v>1676.7967469698785</v>
      </c>
      <c r="HR6" s="22">
        <v>1733.5375411395933</v>
      </c>
      <c r="HS6" s="101">
        <v>1474.2619403945532</v>
      </c>
      <c r="HT6" s="101">
        <v>1398.7427578557961</v>
      </c>
      <c r="HU6" s="101">
        <v>1531.756908874936</v>
      </c>
      <c r="HV6" s="101">
        <v>1459.3883392747798</v>
      </c>
      <c r="HW6" s="101">
        <v>1373.8285125084331</v>
      </c>
      <c r="HX6" s="101">
        <v>1565.1777501507761</v>
      </c>
      <c r="HY6" s="101">
        <v>1564.338550438569</v>
      </c>
      <c r="HZ6" s="13"/>
      <c r="IA6" s="17">
        <v>2495.784714039949</v>
      </c>
      <c r="IB6" s="17">
        <v>2344.0765035119598</v>
      </c>
      <c r="IC6" s="17">
        <v>2564.1889069419071</v>
      </c>
      <c r="ID6" s="22">
        <v>2392.3103487338931</v>
      </c>
      <c r="IE6" s="22">
        <v>2574.2226227571309</v>
      </c>
      <c r="IF6" s="22">
        <v>2542.8620537741385</v>
      </c>
      <c r="IG6" s="22">
        <v>2555.3178668027272</v>
      </c>
      <c r="IH6" s="101">
        <v>2370.7909401455449</v>
      </c>
      <c r="II6" s="101">
        <v>2230.6142752341484</v>
      </c>
      <c r="IJ6" s="101">
        <v>2414.3411501565424</v>
      </c>
      <c r="IK6" s="101">
        <v>2255.5273128861263</v>
      </c>
      <c r="IL6" s="101">
        <v>2439.8704048211089</v>
      </c>
      <c r="IM6" s="101">
        <v>2421.2357274812648</v>
      </c>
      <c r="IN6" s="101">
        <v>2361.3580578666074</v>
      </c>
      <c r="IO6" s="22">
        <v>1573.4342717154807</v>
      </c>
      <c r="IP6" s="22">
        <v>1512.1913613599115</v>
      </c>
      <c r="IQ6" s="22">
        <v>1713.7397001781021</v>
      </c>
      <c r="IR6" s="22">
        <v>1607.6378131294186</v>
      </c>
      <c r="IS6" s="22">
        <v>1538.2523586721984</v>
      </c>
      <c r="IT6" s="22">
        <v>1707.1665605329185</v>
      </c>
      <c r="IU6" s="22">
        <v>1834.4394659009981</v>
      </c>
      <c r="IV6" s="101">
        <v>1463.6259294674323</v>
      </c>
      <c r="IW6" s="101">
        <v>1411.1147152013048</v>
      </c>
      <c r="IX6" s="101">
        <v>1577.6418882596868</v>
      </c>
      <c r="IY6" s="101">
        <v>1475.1566467403297</v>
      </c>
      <c r="IZ6" s="101">
        <v>1415.663810021731</v>
      </c>
      <c r="JA6" s="101">
        <v>1583.935495932398</v>
      </c>
      <c r="JB6" s="101">
        <v>1640.8969177968931</v>
      </c>
      <c r="JC6" s="13"/>
      <c r="JD6" s="17">
        <v>2979.1422122352024</v>
      </c>
      <c r="JE6" s="17">
        <v>2785.2013189404393</v>
      </c>
      <c r="JF6" s="17">
        <v>2916.1057048713678</v>
      </c>
      <c r="JG6" s="22">
        <v>2696.3794224172921</v>
      </c>
      <c r="JH6" s="22">
        <v>2798.1849841546277</v>
      </c>
      <c r="JI6" s="22">
        <v>2904.629489371614</v>
      </c>
      <c r="JJ6" s="22">
        <v>2698.1459576212687</v>
      </c>
      <c r="JK6" s="101">
        <v>2867.5090672325209</v>
      </c>
      <c r="JL6" s="101">
        <v>2674.4874377965134</v>
      </c>
      <c r="JM6" s="101">
        <v>2790.4644211693535</v>
      </c>
      <c r="JN6" s="101">
        <v>2571.7796231946304</v>
      </c>
      <c r="JO6" s="101">
        <v>2687.7479050656693</v>
      </c>
      <c r="JP6" s="101">
        <v>2799.59999439582</v>
      </c>
      <c r="JQ6" s="101">
        <v>2537.3836599999445</v>
      </c>
      <c r="JR6" s="22">
        <v>2278.3960651720736</v>
      </c>
      <c r="JS6" s="22">
        <v>2113.2740346238625</v>
      </c>
      <c r="JT6" s="22">
        <v>2148.931134829083</v>
      </c>
      <c r="JU6" s="22">
        <v>2191.6341988975382</v>
      </c>
      <c r="JV6" s="22">
        <v>2004.558387771503</v>
      </c>
      <c r="JW6" s="22">
        <v>2270.1341563348506</v>
      </c>
      <c r="JX6" s="22">
        <v>2149.1147878116608</v>
      </c>
      <c r="JY6" s="101">
        <v>2175.3821267849476</v>
      </c>
      <c r="JZ6" s="101">
        <v>2010.9131819936053</v>
      </c>
      <c r="KA6" s="101">
        <v>2037.9062320959874</v>
      </c>
      <c r="KB6" s="101">
        <v>2076.373447934594</v>
      </c>
      <c r="KC6" s="101">
        <v>1890.0375535071178</v>
      </c>
      <c r="KD6" s="101">
        <v>2164.0103867242124</v>
      </c>
      <c r="KE6" s="101">
        <v>1990.8022847089542</v>
      </c>
      <c r="KF6" s="13"/>
    </row>
    <row r="7" spans="2:292" ht="18">
      <c r="B7" s="4" t="str">
        <f>$B$58</f>
        <v>Ductless Variable Speed Heat Pump: 19 SEER, 11 HSPF</v>
      </c>
      <c r="C7" s="17">
        <v>1684.4084653514603</v>
      </c>
      <c r="D7" s="17">
        <v>1545.4117868966239</v>
      </c>
      <c r="E7" s="17">
        <v>1632.330231879848</v>
      </c>
      <c r="F7" s="22">
        <v>1474.8532660296062</v>
      </c>
      <c r="G7" s="22">
        <v>1611.8242909489088</v>
      </c>
      <c r="H7" s="22">
        <v>1677.0368860494352</v>
      </c>
      <c r="I7" s="22">
        <v>1508.0357696207379</v>
      </c>
      <c r="J7" s="101">
        <v>1650.2858149716176</v>
      </c>
      <c r="K7" s="101">
        <v>1513.5053703728206</v>
      </c>
      <c r="L7" s="101">
        <v>1595.7830571015606</v>
      </c>
      <c r="M7" s="101">
        <v>1440.8169842247521</v>
      </c>
      <c r="N7" s="101">
        <v>1580.2439244819882</v>
      </c>
      <c r="O7" s="101">
        <v>1645.1821088815166</v>
      </c>
      <c r="P7" s="101">
        <v>1459.2158052712864</v>
      </c>
      <c r="Q7" s="22">
        <v>1225.9098477574914</v>
      </c>
      <c r="R7" s="22">
        <v>1145.4555764950273</v>
      </c>
      <c r="S7" s="22">
        <v>1196.3012185036032</v>
      </c>
      <c r="T7" s="22">
        <v>1168.0409270444895</v>
      </c>
      <c r="U7" s="22">
        <v>1076.8898674008437</v>
      </c>
      <c r="V7" s="22">
        <v>1257.3859978334799</v>
      </c>
      <c r="W7" s="22">
        <v>1139.6568762905149</v>
      </c>
      <c r="X7" s="101">
        <v>1196.5484921681718</v>
      </c>
      <c r="Y7" s="101">
        <v>1119.4619185675076</v>
      </c>
      <c r="Z7" s="101">
        <v>1168.9919097178122</v>
      </c>
      <c r="AA7" s="101">
        <v>1137.2653503683748</v>
      </c>
      <c r="AB7" s="101">
        <v>1049.9297402417742</v>
      </c>
      <c r="AC7" s="101">
        <v>1229.2079440470898</v>
      </c>
      <c r="AD7" s="101">
        <v>1096.5828013750681</v>
      </c>
      <c r="AE7" s="18"/>
      <c r="AF7" s="17">
        <v>1601.8640393558426</v>
      </c>
      <c r="AG7" s="17">
        <v>1554.7576198614647</v>
      </c>
      <c r="AH7" s="17">
        <v>1590.5308538408576</v>
      </c>
      <c r="AI7" s="22">
        <v>1537.161405761175</v>
      </c>
      <c r="AJ7" s="22">
        <v>1636.714609095691</v>
      </c>
      <c r="AK7" s="22">
        <v>1662.8140292943706</v>
      </c>
      <c r="AL7" s="22">
        <v>1589.8373130582254</v>
      </c>
      <c r="AM7" s="101">
        <v>1532.980911035781</v>
      </c>
      <c r="AN7" s="101">
        <v>1488.1563381111223</v>
      </c>
      <c r="AO7" s="101">
        <v>1508.2388806952486</v>
      </c>
      <c r="AP7" s="101">
        <v>1457.4546618334889</v>
      </c>
      <c r="AQ7" s="101">
        <v>1562.3862102397215</v>
      </c>
      <c r="AR7" s="101">
        <v>1596.6460003617644</v>
      </c>
      <c r="AS7" s="101">
        <v>1489.9969991600831</v>
      </c>
      <c r="AT7" s="22">
        <v>1070.279086763944</v>
      </c>
      <c r="AU7" s="22">
        <v>1040.3113874960777</v>
      </c>
      <c r="AV7" s="22">
        <v>1119.7288666999714</v>
      </c>
      <c r="AW7" s="22">
        <v>1043.604898475689</v>
      </c>
      <c r="AX7" s="22">
        <v>1009.6528471988004</v>
      </c>
      <c r="AY7" s="22">
        <v>1154.7432994727221</v>
      </c>
      <c r="AZ7" s="22">
        <v>1121.3912555194543</v>
      </c>
      <c r="BA7" s="101">
        <v>1017.3473079668993</v>
      </c>
      <c r="BB7" s="101">
        <v>988.71927401302469</v>
      </c>
      <c r="BC7" s="101">
        <v>1052.6158152628884</v>
      </c>
      <c r="BD7" s="101">
        <v>980.33860795393321</v>
      </c>
      <c r="BE7" s="101">
        <v>947.90433703875897</v>
      </c>
      <c r="BF7" s="101">
        <v>1093.9075559222795</v>
      </c>
      <c r="BG7" s="101">
        <v>1032.8951331744536</v>
      </c>
      <c r="BH7" s="13"/>
      <c r="BI7" s="17">
        <v>1365.9172803114966</v>
      </c>
      <c r="BJ7" s="17">
        <v>1290.5864239413986</v>
      </c>
      <c r="BK7" s="17">
        <v>1340.6214225183019</v>
      </c>
      <c r="BL7" s="22">
        <v>1255.2749608047106</v>
      </c>
      <c r="BM7" s="22">
        <v>1351.520934844772</v>
      </c>
      <c r="BN7" s="22">
        <v>1387.7720607747244</v>
      </c>
      <c r="BO7" s="22">
        <v>1298.5061724939028</v>
      </c>
      <c r="BP7" s="101">
        <v>1325.9448873180397</v>
      </c>
      <c r="BQ7" s="101">
        <v>1252.046844161543</v>
      </c>
      <c r="BR7" s="101">
        <v>1294.1507093010741</v>
      </c>
      <c r="BS7" s="101">
        <v>1210.4275603170786</v>
      </c>
      <c r="BT7" s="101">
        <v>1309.9242853805124</v>
      </c>
      <c r="BU7" s="101">
        <v>1349.6341918873097</v>
      </c>
      <c r="BV7" s="101">
        <v>1241.7120146291984</v>
      </c>
      <c r="BW7" s="22">
        <v>903.10981176298719</v>
      </c>
      <c r="BX7" s="22">
        <v>869.24346888155458</v>
      </c>
      <c r="BY7" s="22">
        <v>919.31749323174699</v>
      </c>
      <c r="BZ7" s="22">
        <v>867.89290832394738</v>
      </c>
      <c r="CA7" s="22">
        <v>829.52386972030376</v>
      </c>
      <c r="CB7" s="22">
        <v>957.38063678262574</v>
      </c>
      <c r="CC7" s="22">
        <v>912.88730397969493</v>
      </c>
      <c r="CD7" s="101">
        <v>875.58755789725069</v>
      </c>
      <c r="CE7" s="101">
        <v>844.01778794533857</v>
      </c>
      <c r="CF7" s="101">
        <v>888.93396031161808</v>
      </c>
      <c r="CG7" s="101">
        <v>837.11757021658116</v>
      </c>
      <c r="CH7" s="101">
        <v>801.35044513213347</v>
      </c>
      <c r="CI7" s="101">
        <v>927.90898859820368</v>
      </c>
      <c r="CJ7" s="101">
        <v>871.098850818752</v>
      </c>
      <c r="CK7" s="13"/>
      <c r="CL7" s="17">
        <v>1531.1832809343157</v>
      </c>
      <c r="CM7" s="17">
        <v>1492.8619556517776</v>
      </c>
      <c r="CN7" s="17">
        <v>1531.3500602818242</v>
      </c>
      <c r="CO7" s="22">
        <v>1487.9337276043816</v>
      </c>
      <c r="CP7" s="22">
        <v>1586.1159199317381</v>
      </c>
      <c r="CQ7" s="22">
        <v>1600.286080309751</v>
      </c>
      <c r="CR7" s="22">
        <v>1552.0881800172749</v>
      </c>
      <c r="CS7" s="101">
        <v>1455.3531006941737</v>
      </c>
      <c r="CT7" s="101">
        <v>1419.1005816827139</v>
      </c>
      <c r="CU7" s="101">
        <v>1438.1961984261718</v>
      </c>
      <c r="CV7" s="101">
        <v>1397.1237299196075</v>
      </c>
      <c r="CW7" s="101">
        <v>1501.6537165636755</v>
      </c>
      <c r="CX7" s="101">
        <v>1526.6340419464698</v>
      </c>
      <c r="CY7" s="101">
        <v>1436.6748215438761</v>
      </c>
      <c r="CZ7" s="22">
        <v>989.41650105903125</v>
      </c>
      <c r="DA7" s="22">
        <v>970.24980278342309</v>
      </c>
      <c r="DB7" s="22">
        <v>1057.6798012755835</v>
      </c>
      <c r="DC7" s="22">
        <v>974.3890872056694</v>
      </c>
      <c r="DD7" s="22">
        <v>952.67408276554238</v>
      </c>
      <c r="DE7" s="22">
        <v>1081.7217107254105</v>
      </c>
      <c r="DF7" s="22">
        <v>1082.1926611338961</v>
      </c>
      <c r="DG7" s="101">
        <v>929.43053378214427</v>
      </c>
      <c r="DH7" s="101">
        <v>910.76489063547342</v>
      </c>
      <c r="DI7" s="101">
        <v>976.97239920663969</v>
      </c>
      <c r="DJ7" s="101">
        <v>900.43414525027242</v>
      </c>
      <c r="DK7" s="101">
        <v>879.28681366611568</v>
      </c>
      <c r="DL7" s="101">
        <v>1010.1142791713607</v>
      </c>
      <c r="DM7" s="101">
        <v>974.70278755007826</v>
      </c>
      <c r="DN7" s="13"/>
      <c r="DO7" s="17">
        <v>1430.3143856050956</v>
      </c>
      <c r="DP7" s="17">
        <v>1348.3832403483723</v>
      </c>
      <c r="DQ7" s="17">
        <v>1399.5811320203843</v>
      </c>
      <c r="DR7" s="22">
        <v>1306.7568407704591</v>
      </c>
      <c r="DS7" s="22">
        <v>1400.6422704458423</v>
      </c>
      <c r="DT7" s="22">
        <v>1442.4911520758565</v>
      </c>
      <c r="DU7" s="22">
        <v>1322.7866474864463</v>
      </c>
      <c r="DV7" s="101">
        <v>1394.9014876880774</v>
      </c>
      <c r="DW7" s="101">
        <v>1313.5175704381768</v>
      </c>
      <c r="DX7" s="101">
        <v>1358.5811808390201</v>
      </c>
      <c r="DY7" s="101">
        <v>1266.3768742326176</v>
      </c>
      <c r="DZ7" s="101">
        <v>1364.1823609010078</v>
      </c>
      <c r="EA7" s="101">
        <v>1408.9600576377461</v>
      </c>
      <c r="EB7" s="101">
        <v>1273.2780675204924</v>
      </c>
      <c r="EC7" s="22">
        <v>959.56146579045128</v>
      </c>
      <c r="ED7" s="22">
        <v>919.51940724326721</v>
      </c>
      <c r="EE7" s="22">
        <v>972.62681706066144</v>
      </c>
      <c r="EF7" s="22">
        <v>922.47731880119204</v>
      </c>
      <c r="EG7" s="22">
        <v>877.11147296584227</v>
      </c>
      <c r="EH7" s="22">
        <v>1012.5580006431737</v>
      </c>
      <c r="EI7" s="22">
        <v>945.12079054632932</v>
      </c>
      <c r="EJ7" s="101">
        <v>935.36787886418153</v>
      </c>
      <c r="EK7" s="101">
        <v>897.39053739772044</v>
      </c>
      <c r="EL7" s="101">
        <v>946.13555615238204</v>
      </c>
      <c r="EM7" s="101">
        <v>895.55314508908157</v>
      </c>
      <c r="EN7" s="101">
        <v>852.52653055642418</v>
      </c>
      <c r="EO7" s="101">
        <v>986.67882366848005</v>
      </c>
      <c r="EP7" s="101">
        <v>908.72453841846539</v>
      </c>
      <c r="EQ7" s="13"/>
      <c r="ER7" s="17">
        <v>1373.2567942482638</v>
      </c>
      <c r="ES7" s="17">
        <v>1357.477707422325</v>
      </c>
      <c r="ET7" s="17">
        <v>1377.8377607319867</v>
      </c>
      <c r="EU7" s="22">
        <v>1359.9607672321463</v>
      </c>
      <c r="EV7" s="22">
        <v>1457.2434466615175</v>
      </c>
      <c r="EW7" s="22">
        <v>1460.6681755850959</v>
      </c>
      <c r="EX7" s="22">
        <v>1430.2219988712793</v>
      </c>
      <c r="EY7" s="101">
        <v>1298.435117792968</v>
      </c>
      <c r="EZ7" s="101">
        <v>1286.627287969832</v>
      </c>
      <c r="FA7" s="101">
        <v>1285.4253403796463</v>
      </c>
      <c r="FB7" s="101">
        <v>1272.0476019006041</v>
      </c>
      <c r="FC7" s="101">
        <v>1373.064484909974</v>
      </c>
      <c r="FD7" s="101">
        <v>1387.5115309165678</v>
      </c>
      <c r="FE7" s="101">
        <v>1312.7868298665894</v>
      </c>
      <c r="FF7" s="22">
        <v>812.77825706075544</v>
      </c>
      <c r="FG7" s="22">
        <v>812.77825706075544</v>
      </c>
      <c r="FH7" s="22">
        <v>897.17422003921979</v>
      </c>
      <c r="FI7" s="22">
        <v>808.76422774305115</v>
      </c>
      <c r="FJ7" s="22">
        <v>808.76422774305115</v>
      </c>
      <c r="FK7" s="22">
        <v>908.221689583326</v>
      </c>
      <c r="FL7" s="22">
        <v>946.40751324716325</v>
      </c>
      <c r="FM7" s="101">
        <v>752.84447264503763</v>
      </c>
      <c r="FN7" s="101">
        <v>752.84447264503763</v>
      </c>
      <c r="FO7" s="101">
        <v>813.86745378225999</v>
      </c>
      <c r="FP7" s="101">
        <v>734.53411746923985</v>
      </c>
      <c r="FQ7" s="101">
        <v>734.53411746923985</v>
      </c>
      <c r="FR7" s="101">
        <v>834.49720625098405</v>
      </c>
      <c r="FS7" s="101">
        <v>836.40871103311258</v>
      </c>
      <c r="FT7" s="13"/>
      <c r="FU7" s="17">
        <v>1910.525819998127</v>
      </c>
      <c r="FV7" s="17">
        <v>1806.6537575015252</v>
      </c>
      <c r="FW7" s="17">
        <v>1943.3508278794952</v>
      </c>
      <c r="FX7" s="22">
        <v>1825.6684672618912</v>
      </c>
      <c r="FY7" s="22">
        <v>2003.9819991834211</v>
      </c>
      <c r="FZ7" s="22">
        <v>1994.4930758838007</v>
      </c>
      <c r="GA7" s="22">
        <v>1996.2196581094731</v>
      </c>
      <c r="GB7" s="101">
        <v>1818.0099025987686</v>
      </c>
      <c r="GC7" s="101">
        <v>1723.272834982268</v>
      </c>
      <c r="GD7" s="101">
        <v>1831.2722130888246</v>
      </c>
      <c r="GE7" s="101">
        <v>1723.9393895448261</v>
      </c>
      <c r="GF7" s="101">
        <v>1903.5171293779254</v>
      </c>
      <c r="GG7" s="101">
        <v>1904.0481935422019</v>
      </c>
      <c r="GH7" s="101">
        <v>1852.801691530067</v>
      </c>
      <c r="GI7" s="22">
        <v>1180.0489678981207</v>
      </c>
      <c r="GJ7" s="22">
        <v>1151.4990725708324</v>
      </c>
      <c r="GK7" s="22">
        <v>1282.3190866914554</v>
      </c>
      <c r="GL7" s="22">
        <v>1186.0395826012807</v>
      </c>
      <c r="GM7" s="22">
        <v>1153.693839224803</v>
      </c>
      <c r="GN7" s="22">
        <v>1294.053165827419</v>
      </c>
      <c r="GO7" s="22">
        <v>1363.7467399767352</v>
      </c>
      <c r="GP7" s="101">
        <v>1105.0573642620034</v>
      </c>
      <c r="GQ7" s="101">
        <v>1078.452775472814</v>
      </c>
      <c r="GR7" s="101">
        <v>1182.7003311441356</v>
      </c>
      <c r="GS7" s="101">
        <v>1094.0011990482792</v>
      </c>
      <c r="GT7" s="101">
        <v>1063.8594002169123</v>
      </c>
      <c r="GU7" s="101">
        <v>1204.1786844731521</v>
      </c>
      <c r="GV7" s="101">
        <v>1225.5794988149009</v>
      </c>
      <c r="GW7" s="13"/>
      <c r="GX7" s="17">
        <v>1746.9236453618507</v>
      </c>
      <c r="GY7" s="17">
        <v>1653.1909181268868</v>
      </c>
      <c r="GZ7" s="17">
        <v>1759.3739489900706</v>
      </c>
      <c r="HA7" s="22">
        <v>1653.1789977875098</v>
      </c>
      <c r="HB7" s="22">
        <v>1841.4403453252944</v>
      </c>
      <c r="HC7" s="22">
        <v>1848.0178837445576</v>
      </c>
      <c r="HD7" s="22">
        <v>1837.858860271429</v>
      </c>
      <c r="HE7" s="101">
        <v>1653.9829666647711</v>
      </c>
      <c r="HF7" s="101">
        <v>1577.6901353019655</v>
      </c>
      <c r="HG7" s="101">
        <v>1647.1687824102371</v>
      </c>
      <c r="HH7" s="101">
        <v>1560.7324464294309</v>
      </c>
      <c r="HI7" s="101">
        <v>1740.8416305357366</v>
      </c>
      <c r="HJ7" s="101">
        <v>1757.6095240362981</v>
      </c>
      <c r="HK7" s="101">
        <v>1697.5158956690032</v>
      </c>
      <c r="HL7" s="22">
        <v>1147.4289877186645</v>
      </c>
      <c r="HM7" s="22">
        <v>1115.9362323897794</v>
      </c>
      <c r="HN7" s="22">
        <v>1232.7968111811183</v>
      </c>
      <c r="HO7" s="22">
        <v>1144.3982563902389</v>
      </c>
      <c r="HP7" s="22">
        <v>1108.7183853991655</v>
      </c>
      <c r="HQ7" s="22">
        <v>1252.8145269324996</v>
      </c>
      <c r="HR7" s="22">
        <v>1302.4641057174456</v>
      </c>
      <c r="HS7" s="101">
        <v>1069.791026779807</v>
      </c>
      <c r="HT7" s="101">
        <v>1040.4363547297278</v>
      </c>
      <c r="HU7" s="101">
        <v>1130.5421631378258</v>
      </c>
      <c r="HV7" s="101">
        <v>1050.0509642146299</v>
      </c>
      <c r="HW7" s="101">
        <v>1016.7934451187571</v>
      </c>
      <c r="HX7" s="101">
        <v>1160.4564177461068</v>
      </c>
      <c r="HY7" s="101">
        <v>1163.8279403640827</v>
      </c>
      <c r="HZ7" s="13"/>
      <c r="IA7" s="17">
        <v>1942.1895190820801</v>
      </c>
      <c r="IB7" s="17">
        <v>1858.5386283263599</v>
      </c>
      <c r="IC7" s="17">
        <v>1999.8886192758039</v>
      </c>
      <c r="ID7" s="22">
        <v>1905.1159339618821</v>
      </c>
      <c r="IE7" s="22">
        <v>2084.9830666646303</v>
      </c>
      <c r="IF7" s="22">
        <v>2054.1923226994941</v>
      </c>
      <c r="IG7" s="22">
        <v>2107.6718076534553</v>
      </c>
      <c r="IH7" s="101">
        <v>1807.3187878975027</v>
      </c>
      <c r="II7" s="101">
        <v>1736.2623106562387</v>
      </c>
      <c r="IJ7" s="101">
        <v>1833.6767784547733</v>
      </c>
      <c r="IK7" s="101">
        <v>1753.1729954554169</v>
      </c>
      <c r="IL7" s="101">
        <v>1934.9428524150212</v>
      </c>
      <c r="IM7" s="101">
        <v>1921.9434966317431</v>
      </c>
      <c r="IN7" s="101">
        <v>1895.8921765523964</v>
      </c>
      <c r="IO7" s="22">
        <v>1193.9952652568427</v>
      </c>
      <c r="IP7" s="22">
        <v>1175.3846010856871</v>
      </c>
      <c r="IQ7" s="22">
        <v>1341.6740771136208</v>
      </c>
      <c r="IR7" s="22">
        <v>1228.0834900710631</v>
      </c>
      <c r="IS7" s="22">
        <v>1206.9984471857879</v>
      </c>
      <c r="IT7" s="22">
        <v>1331.3767913456529</v>
      </c>
      <c r="IU7" s="22">
        <v>1465.8454734684551</v>
      </c>
      <c r="IV7" s="101">
        <v>1082.1664792923523</v>
      </c>
      <c r="IW7" s="101">
        <v>1065.1122740535238</v>
      </c>
      <c r="IX7" s="101">
        <v>1188.3361121395694</v>
      </c>
      <c r="IY7" s="101">
        <v>1088.4593668997052</v>
      </c>
      <c r="IZ7" s="101">
        <v>1069.1377217650661</v>
      </c>
      <c r="JA7" s="101">
        <v>1195.8122219842464</v>
      </c>
      <c r="JB7" s="101">
        <v>1255.7895929349527</v>
      </c>
      <c r="JC7" s="13"/>
      <c r="JD7" s="17">
        <v>2163.0380193437027</v>
      </c>
      <c r="JE7" s="17">
        <v>1995.4267014484815</v>
      </c>
      <c r="JF7" s="17">
        <v>2111.2529374658584</v>
      </c>
      <c r="JG7" s="22">
        <v>1921.356876079946</v>
      </c>
      <c r="JH7" s="22">
        <v>2107.1300792943207</v>
      </c>
      <c r="JI7" s="22">
        <v>2181.5456325039668</v>
      </c>
      <c r="JJ7" s="22">
        <v>2041.6029588434378</v>
      </c>
      <c r="JK7" s="101">
        <v>2089.7463048518653</v>
      </c>
      <c r="JL7" s="101">
        <v>1926.9404504402596</v>
      </c>
      <c r="JM7" s="101">
        <v>2028.1422283406002</v>
      </c>
      <c r="JN7" s="101">
        <v>1843.6905402830005</v>
      </c>
      <c r="JO7" s="101">
        <v>2033.994563755336</v>
      </c>
      <c r="JP7" s="101">
        <v>2112.6503305049832</v>
      </c>
      <c r="JQ7" s="101">
        <v>1934.4478531127249</v>
      </c>
      <c r="JR7" s="22">
        <v>1573.4135122333973</v>
      </c>
      <c r="JS7" s="22">
        <v>1462.5785111741827</v>
      </c>
      <c r="JT7" s="22">
        <v>1535.0498375558855</v>
      </c>
      <c r="JU7" s="22">
        <v>1506.3113529627601</v>
      </c>
      <c r="JV7" s="22">
        <v>1380.7402970868716</v>
      </c>
      <c r="JW7" s="22">
        <v>1619.5057592206226</v>
      </c>
      <c r="JX7" s="22">
        <v>1546.2250566672155</v>
      </c>
      <c r="JY7" s="101">
        <v>1509.3871364254019</v>
      </c>
      <c r="JZ7" s="101">
        <v>1404.5999903382437</v>
      </c>
      <c r="KA7" s="101">
        <v>1465.9083330346884</v>
      </c>
      <c r="KB7" s="101">
        <v>1434.9892290041691</v>
      </c>
      <c r="KC7" s="101">
        <v>1316.2701199624712</v>
      </c>
      <c r="KD7" s="101">
        <v>1552.8105906750302</v>
      </c>
      <c r="KE7" s="101">
        <v>1447.3923811441666</v>
      </c>
      <c r="KF7" s="13"/>
    </row>
    <row r="8" spans="2:292" ht="18">
      <c r="B8" s="4">
        <f>$B$59</f>
        <v>0</v>
      </c>
      <c r="C8" s="17"/>
      <c r="D8" s="17"/>
      <c r="E8" s="17"/>
      <c r="F8" s="22"/>
      <c r="G8" s="22"/>
      <c r="H8" s="22"/>
      <c r="I8" s="22"/>
      <c r="J8" s="101"/>
      <c r="K8" s="101"/>
      <c r="L8" s="101"/>
      <c r="M8" s="101"/>
      <c r="N8" s="101"/>
      <c r="O8" s="101"/>
      <c r="P8" s="101"/>
      <c r="Q8" s="22"/>
      <c r="R8" s="22"/>
      <c r="S8" s="22"/>
      <c r="T8" s="22"/>
      <c r="U8" s="22"/>
      <c r="V8" s="22"/>
      <c r="W8" s="22"/>
      <c r="X8" s="101"/>
      <c r="Y8" s="101"/>
      <c r="Z8" s="101"/>
      <c r="AA8" s="101"/>
      <c r="AB8" s="101"/>
      <c r="AC8" s="101"/>
      <c r="AD8" s="101"/>
      <c r="AE8" s="18"/>
      <c r="AF8" s="17"/>
      <c r="AG8" s="17"/>
      <c r="AH8" s="17"/>
      <c r="AI8" s="22"/>
      <c r="AJ8" s="22"/>
      <c r="AK8" s="22"/>
      <c r="AL8" s="22"/>
      <c r="AM8" s="101"/>
      <c r="AN8" s="101"/>
      <c r="AO8" s="101"/>
      <c r="AP8" s="101"/>
      <c r="AQ8" s="101"/>
      <c r="AR8" s="101"/>
      <c r="AS8" s="101"/>
      <c r="AT8" s="22"/>
      <c r="AU8" s="22"/>
      <c r="AV8" s="22"/>
      <c r="AW8" s="22"/>
      <c r="AX8" s="22"/>
      <c r="AY8" s="22"/>
      <c r="AZ8" s="22"/>
      <c r="BA8" s="101"/>
      <c r="BB8" s="101"/>
      <c r="BC8" s="101"/>
      <c r="BD8" s="101"/>
      <c r="BE8" s="101"/>
      <c r="BF8" s="101"/>
      <c r="BG8" s="101"/>
      <c r="BH8" s="13"/>
      <c r="BI8" s="17"/>
      <c r="BJ8" s="17"/>
      <c r="BK8" s="17"/>
      <c r="BL8" s="22"/>
      <c r="BM8" s="22"/>
      <c r="BN8" s="22"/>
      <c r="BO8" s="22"/>
      <c r="BP8" s="101"/>
      <c r="BQ8" s="101"/>
      <c r="BR8" s="101"/>
      <c r="BS8" s="101"/>
      <c r="BT8" s="101"/>
      <c r="BU8" s="101"/>
      <c r="BV8" s="101"/>
      <c r="BW8" s="22"/>
      <c r="BX8" s="22"/>
      <c r="BY8" s="22"/>
      <c r="BZ8" s="22"/>
      <c r="CA8" s="22"/>
      <c r="CB8" s="22"/>
      <c r="CC8" s="22"/>
      <c r="CD8" s="101"/>
      <c r="CE8" s="101"/>
      <c r="CF8" s="101"/>
      <c r="CG8" s="101"/>
      <c r="CH8" s="101"/>
      <c r="CI8" s="101"/>
      <c r="CJ8" s="101"/>
      <c r="CK8" s="13"/>
      <c r="CL8" s="17"/>
      <c r="CM8" s="17"/>
      <c r="CN8" s="17"/>
      <c r="CO8" s="22"/>
      <c r="CP8" s="22"/>
      <c r="CQ8" s="22"/>
      <c r="CR8" s="22"/>
      <c r="CS8" s="101"/>
      <c r="CT8" s="101"/>
      <c r="CU8" s="101"/>
      <c r="CV8" s="101"/>
      <c r="CW8" s="101"/>
      <c r="CX8" s="101"/>
      <c r="CY8" s="101"/>
      <c r="CZ8" s="22"/>
      <c r="DA8" s="22"/>
      <c r="DB8" s="22"/>
      <c r="DC8" s="22"/>
      <c r="DD8" s="22"/>
      <c r="DE8" s="22"/>
      <c r="DF8" s="22"/>
      <c r="DG8" s="101"/>
      <c r="DH8" s="101"/>
      <c r="DI8" s="101"/>
      <c r="DJ8" s="101"/>
      <c r="DK8" s="101"/>
      <c r="DL8" s="101"/>
      <c r="DM8" s="101"/>
      <c r="DN8" s="13"/>
      <c r="DO8" s="17"/>
      <c r="DP8" s="17"/>
      <c r="DQ8" s="17"/>
      <c r="DR8" s="22"/>
      <c r="DS8" s="22"/>
      <c r="DT8" s="22"/>
      <c r="DU8" s="22"/>
      <c r="DV8" s="101"/>
      <c r="DW8" s="101"/>
      <c r="DX8" s="101"/>
      <c r="DY8" s="101"/>
      <c r="DZ8" s="101"/>
      <c r="EA8" s="101"/>
      <c r="EB8" s="101"/>
      <c r="EC8" s="22"/>
      <c r="ED8" s="22"/>
      <c r="EE8" s="22"/>
      <c r="EF8" s="22"/>
      <c r="EG8" s="22"/>
      <c r="EH8" s="22"/>
      <c r="EI8" s="22"/>
      <c r="EJ8" s="101"/>
      <c r="EK8" s="101"/>
      <c r="EL8" s="101"/>
      <c r="EM8" s="101"/>
      <c r="EN8" s="101"/>
      <c r="EO8" s="101"/>
      <c r="EP8" s="101"/>
      <c r="EQ8" s="13"/>
      <c r="ER8" s="17"/>
      <c r="ES8" s="17"/>
      <c r="ET8" s="17"/>
      <c r="EU8" s="22"/>
      <c r="EV8" s="22"/>
      <c r="EW8" s="22"/>
      <c r="EX8" s="22"/>
      <c r="EY8" s="101"/>
      <c r="EZ8" s="101"/>
      <c r="FA8" s="101"/>
      <c r="FB8" s="101"/>
      <c r="FC8" s="101"/>
      <c r="FD8" s="101"/>
      <c r="FE8" s="101"/>
      <c r="FF8" s="22"/>
      <c r="FG8" s="22"/>
      <c r="FH8" s="22"/>
      <c r="FI8" s="22"/>
      <c r="FJ8" s="22"/>
      <c r="FK8" s="22"/>
      <c r="FL8" s="22"/>
      <c r="FM8" s="101"/>
      <c r="FN8" s="101"/>
      <c r="FO8" s="101"/>
      <c r="FP8" s="101"/>
      <c r="FQ8" s="101"/>
      <c r="FR8" s="101"/>
      <c r="FS8" s="101"/>
      <c r="FT8" s="13"/>
      <c r="FU8" s="17"/>
      <c r="FV8" s="17"/>
      <c r="FW8" s="17"/>
      <c r="FX8" s="22"/>
      <c r="FY8" s="22"/>
      <c r="FZ8" s="22"/>
      <c r="GA8" s="22"/>
      <c r="GB8" s="101"/>
      <c r="GC8" s="101"/>
      <c r="GD8" s="101"/>
      <c r="GE8" s="101"/>
      <c r="GF8" s="101"/>
      <c r="GG8" s="101"/>
      <c r="GH8" s="101"/>
      <c r="GI8" s="22"/>
      <c r="GJ8" s="22"/>
      <c r="GK8" s="22"/>
      <c r="GL8" s="22"/>
      <c r="GM8" s="22"/>
      <c r="GN8" s="22"/>
      <c r="GO8" s="22"/>
      <c r="GP8" s="101"/>
      <c r="GQ8" s="101"/>
      <c r="GR8" s="101"/>
      <c r="GS8" s="101"/>
      <c r="GT8" s="101"/>
      <c r="GU8" s="101"/>
      <c r="GV8" s="101"/>
      <c r="GW8" s="13"/>
      <c r="GX8" s="17"/>
      <c r="GY8" s="17"/>
      <c r="GZ8" s="17"/>
      <c r="HA8" s="22"/>
      <c r="HB8" s="22"/>
      <c r="HC8" s="22"/>
      <c r="HD8" s="22"/>
      <c r="HE8" s="101"/>
      <c r="HF8" s="101"/>
      <c r="HG8" s="101"/>
      <c r="HH8" s="101"/>
      <c r="HI8" s="101"/>
      <c r="HJ8" s="101"/>
      <c r="HK8" s="101"/>
      <c r="HL8" s="22"/>
      <c r="HM8" s="22"/>
      <c r="HN8" s="22"/>
      <c r="HO8" s="22"/>
      <c r="HP8" s="22"/>
      <c r="HQ8" s="22"/>
      <c r="HR8" s="22"/>
      <c r="HS8" s="101"/>
      <c r="HT8" s="101"/>
      <c r="HU8" s="101"/>
      <c r="HV8" s="101"/>
      <c r="HW8" s="101"/>
      <c r="HX8" s="101"/>
      <c r="HY8" s="101"/>
      <c r="HZ8" s="13"/>
      <c r="IA8" s="17"/>
      <c r="IB8" s="17"/>
      <c r="IC8" s="17"/>
      <c r="ID8" s="22"/>
      <c r="IE8" s="22"/>
      <c r="IF8" s="22"/>
      <c r="IG8" s="22"/>
      <c r="IH8" s="101"/>
      <c r="II8" s="101"/>
      <c r="IJ8" s="101"/>
      <c r="IK8" s="101"/>
      <c r="IL8" s="101"/>
      <c r="IM8" s="101"/>
      <c r="IN8" s="101"/>
      <c r="IO8" s="22"/>
      <c r="IP8" s="22"/>
      <c r="IQ8" s="22"/>
      <c r="IR8" s="22"/>
      <c r="IS8" s="22"/>
      <c r="IT8" s="22"/>
      <c r="IU8" s="22"/>
      <c r="IV8" s="101"/>
      <c r="IW8" s="101"/>
      <c r="IX8" s="101"/>
      <c r="IY8" s="101"/>
      <c r="IZ8" s="101"/>
      <c r="JA8" s="101"/>
      <c r="JB8" s="101"/>
      <c r="JC8" s="13"/>
      <c r="JD8" s="17"/>
      <c r="JE8" s="17"/>
      <c r="JF8" s="17"/>
      <c r="JG8" s="22"/>
      <c r="JH8" s="22"/>
      <c r="JI8" s="22"/>
      <c r="JJ8" s="22"/>
      <c r="JK8" s="101"/>
      <c r="JL8" s="101"/>
      <c r="JM8" s="101"/>
      <c r="JN8" s="101"/>
      <c r="JO8" s="101"/>
      <c r="JP8" s="101"/>
      <c r="JQ8" s="101"/>
      <c r="JR8" s="22"/>
      <c r="JS8" s="22"/>
      <c r="JT8" s="22"/>
      <c r="JU8" s="22"/>
      <c r="JV8" s="22"/>
      <c r="JW8" s="22"/>
      <c r="JX8" s="22"/>
      <c r="JY8" s="101"/>
      <c r="JZ8" s="101"/>
      <c r="KA8" s="101"/>
      <c r="KB8" s="101"/>
      <c r="KC8" s="101"/>
      <c r="KD8" s="101"/>
      <c r="KE8" s="101"/>
      <c r="KF8" s="13"/>
    </row>
    <row r="9" spans="2:292" ht="18">
      <c r="B9" s="4">
        <f>$B$60</f>
        <v>0</v>
      </c>
      <c r="C9" s="17"/>
      <c r="D9" s="17"/>
      <c r="E9" s="17"/>
      <c r="F9" s="22"/>
      <c r="G9" s="22"/>
      <c r="H9" s="22"/>
      <c r="I9" s="22"/>
      <c r="J9" s="101"/>
      <c r="K9" s="101"/>
      <c r="L9" s="101"/>
      <c r="M9" s="101"/>
      <c r="N9" s="101"/>
      <c r="O9" s="101"/>
      <c r="P9" s="101"/>
      <c r="Q9" s="22"/>
      <c r="R9" s="22"/>
      <c r="S9" s="22"/>
      <c r="T9" s="22"/>
      <c r="U9" s="22"/>
      <c r="V9" s="22"/>
      <c r="W9" s="22"/>
      <c r="X9" s="101"/>
      <c r="Y9" s="101"/>
      <c r="Z9" s="101"/>
      <c r="AA9" s="101"/>
      <c r="AB9" s="101"/>
      <c r="AC9" s="101"/>
      <c r="AD9" s="101"/>
      <c r="AE9" s="18"/>
      <c r="AF9" s="17"/>
      <c r="AG9" s="17"/>
      <c r="AH9" s="17"/>
      <c r="AI9" s="22"/>
      <c r="AJ9" s="22"/>
      <c r="AK9" s="22"/>
      <c r="AL9" s="22"/>
      <c r="AM9" s="101"/>
      <c r="AN9" s="101"/>
      <c r="AO9" s="101"/>
      <c r="AP9" s="101"/>
      <c r="AQ9" s="101"/>
      <c r="AR9" s="101"/>
      <c r="AS9" s="101"/>
      <c r="AT9" s="22"/>
      <c r="AU9" s="22"/>
      <c r="AV9" s="22"/>
      <c r="AW9" s="22"/>
      <c r="AX9" s="22"/>
      <c r="AY9" s="22"/>
      <c r="AZ9" s="22"/>
      <c r="BA9" s="101"/>
      <c r="BB9" s="101"/>
      <c r="BC9" s="101"/>
      <c r="BD9" s="101"/>
      <c r="BE9" s="101"/>
      <c r="BF9" s="101"/>
      <c r="BG9" s="101"/>
      <c r="BH9" s="13"/>
      <c r="BI9" s="17"/>
      <c r="BJ9" s="17"/>
      <c r="BK9" s="17"/>
      <c r="BL9" s="22"/>
      <c r="BM9" s="22"/>
      <c r="BN9" s="22"/>
      <c r="BO9" s="22"/>
      <c r="BP9" s="101"/>
      <c r="BQ9" s="101"/>
      <c r="BR9" s="101"/>
      <c r="BS9" s="101"/>
      <c r="BT9" s="101"/>
      <c r="BU9" s="101"/>
      <c r="BV9" s="101"/>
      <c r="BW9" s="22"/>
      <c r="BX9" s="22"/>
      <c r="BY9" s="22"/>
      <c r="BZ9" s="22"/>
      <c r="CA9" s="22"/>
      <c r="CB9" s="22"/>
      <c r="CC9" s="22"/>
      <c r="CD9" s="101"/>
      <c r="CE9" s="101"/>
      <c r="CF9" s="101"/>
      <c r="CG9" s="101"/>
      <c r="CH9" s="101"/>
      <c r="CI9" s="101"/>
      <c r="CJ9" s="101"/>
      <c r="CK9" s="13"/>
      <c r="CL9" s="17"/>
      <c r="CM9" s="17"/>
      <c r="CN9" s="17"/>
      <c r="CO9" s="22"/>
      <c r="CP9" s="22"/>
      <c r="CQ9" s="22"/>
      <c r="CR9" s="22"/>
      <c r="CS9" s="101"/>
      <c r="CT9" s="101"/>
      <c r="CU9" s="101"/>
      <c r="CV9" s="101"/>
      <c r="CW9" s="101"/>
      <c r="CX9" s="101"/>
      <c r="CY9" s="101"/>
      <c r="CZ9" s="22"/>
      <c r="DA9" s="22"/>
      <c r="DB9" s="22"/>
      <c r="DC9" s="22"/>
      <c r="DD9" s="22"/>
      <c r="DE9" s="22"/>
      <c r="DF9" s="22"/>
      <c r="DG9" s="101"/>
      <c r="DH9" s="101"/>
      <c r="DI9" s="101"/>
      <c r="DJ9" s="101"/>
      <c r="DK9" s="101"/>
      <c r="DL9" s="101"/>
      <c r="DM9" s="101"/>
      <c r="DN9" s="13"/>
      <c r="DO9" s="17"/>
      <c r="DP9" s="17"/>
      <c r="DQ9" s="17"/>
      <c r="DR9" s="22"/>
      <c r="DS9" s="22"/>
      <c r="DT9" s="22"/>
      <c r="DU9" s="22"/>
      <c r="DV9" s="101"/>
      <c r="DW9" s="101"/>
      <c r="DX9" s="101"/>
      <c r="DY9" s="101"/>
      <c r="DZ9" s="101"/>
      <c r="EA9" s="101"/>
      <c r="EB9" s="101"/>
      <c r="EC9" s="22"/>
      <c r="ED9" s="22"/>
      <c r="EE9" s="22"/>
      <c r="EF9" s="22"/>
      <c r="EG9" s="22"/>
      <c r="EH9" s="22"/>
      <c r="EI9" s="22"/>
      <c r="EJ9" s="101"/>
      <c r="EK9" s="101"/>
      <c r="EL9" s="101"/>
      <c r="EM9" s="101"/>
      <c r="EN9" s="101"/>
      <c r="EO9" s="101"/>
      <c r="EP9" s="101"/>
      <c r="EQ9" s="13"/>
      <c r="ER9" s="17"/>
      <c r="ES9" s="17"/>
      <c r="ET9" s="17"/>
      <c r="EU9" s="22"/>
      <c r="EV9" s="22"/>
      <c r="EW9" s="22"/>
      <c r="EX9" s="22"/>
      <c r="EY9" s="101"/>
      <c r="EZ9" s="101"/>
      <c r="FA9" s="101"/>
      <c r="FB9" s="101"/>
      <c r="FC9" s="101"/>
      <c r="FD9" s="101"/>
      <c r="FE9" s="101"/>
      <c r="FF9" s="22"/>
      <c r="FG9" s="22"/>
      <c r="FH9" s="22"/>
      <c r="FI9" s="22"/>
      <c r="FJ9" s="22"/>
      <c r="FK9" s="22"/>
      <c r="FL9" s="22"/>
      <c r="FM9" s="101"/>
      <c r="FN9" s="101"/>
      <c r="FO9" s="101"/>
      <c r="FP9" s="101"/>
      <c r="FQ9" s="101"/>
      <c r="FR9" s="101"/>
      <c r="FS9" s="101"/>
      <c r="FT9" s="13"/>
      <c r="FU9" s="17"/>
      <c r="FV9" s="17"/>
      <c r="FW9" s="17"/>
      <c r="FX9" s="22"/>
      <c r="FY9" s="22"/>
      <c r="FZ9" s="22"/>
      <c r="GA9" s="22"/>
      <c r="GB9" s="101"/>
      <c r="GC9" s="101"/>
      <c r="GD9" s="101"/>
      <c r="GE9" s="101"/>
      <c r="GF9" s="101"/>
      <c r="GG9" s="101"/>
      <c r="GH9" s="101"/>
      <c r="GI9" s="22"/>
      <c r="GJ9" s="22"/>
      <c r="GK9" s="22"/>
      <c r="GL9" s="22"/>
      <c r="GM9" s="22"/>
      <c r="GN9" s="22"/>
      <c r="GO9" s="22"/>
      <c r="GP9" s="101"/>
      <c r="GQ9" s="101"/>
      <c r="GR9" s="101"/>
      <c r="GS9" s="101"/>
      <c r="GT9" s="101"/>
      <c r="GU9" s="101"/>
      <c r="GV9" s="101"/>
      <c r="GW9" s="13"/>
      <c r="GX9" s="17"/>
      <c r="GY9" s="17"/>
      <c r="GZ9" s="17"/>
      <c r="HA9" s="22"/>
      <c r="HB9" s="22"/>
      <c r="HC9" s="22"/>
      <c r="HD9" s="22"/>
      <c r="HE9" s="101"/>
      <c r="HF9" s="101"/>
      <c r="HG9" s="101"/>
      <c r="HH9" s="101"/>
      <c r="HI9" s="101"/>
      <c r="HJ9" s="101"/>
      <c r="HK9" s="101"/>
      <c r="HL9" s="22"/>
      <c r="HM9" s="22"/>
      <c r="HN9" s="22"/>
      <c r="HO9" s="22"/>
      <c r="HP9" s="22"/>
      <c r="HQ9" s="22"/>
      <c r="HR9" s="22"/>
      <c r="HS9" s="101"/>
      <c r="HT9" s="101"/>
      <c r="HU9" s="101"/>
      <c r="HV9" s="101"/>
      <c r="HW9" s="101"/>
      <c r="HX9" s="101"/>
      <c r="HY9" s="101"/>
      <c r="HZ9" s="13"/>
      <c r="IA9" s="17"/>
      <c r="IB9" s="17"/>
      <c r="IC9" s="17"/>
      <c r="ID9" s="22"/>
      <c r="IE9" s="22"/>
      <c r="IF9" s="22"/>
      <c r="IG9" s="22"/>
      <c r="IH9" s="101"/>
      <c r="II9" s="101"/>
      <c r="IJ9" s="101"/>
      <c r="IK9" s="101"/>
      <c r="IL9" s="101"/>
      <c r="IM9" s="101"/>
      <c r="IN9" s="101"/>
      <c r="IO9" s="22"/>
      <c r="IP9" s="22"/>
      <c r="IQ9" s="22"/>
      <c r="IR9" s="22"/>
      <c r="IS9" s="22"/>
      <c r="IT9" s="22"/>
      <c r="IU9" s="22"/>
      <c r="IV9" s="101"/>
      <c r="IW9" s="101"/>
      <c r="IX9" s="101"/>
      <c r="IY9" s="101"/>
      <c r="IZ9" s="101"/>
      <c r="JA9" s="101"/>
      <c r="JB9" s="101"/>
      <c r="JC9" s="13"/>
      <c r="JD9" s="17"/>
      <c r="JE9" s="17"/>
      <c r="JF9" s="17"/>
      <c r="JG9" s="22"/>
      <c r="JH9" s="22"/>
      <c r="JI9" s="22"/>
      <c r="JJ9" s="22"/>
      <c r="JK9" s="101"/>
      <c r="JL9" s="101"/>
      <c r="JM9" s="101"/>
      <c r="JN9" s="101"/>
      <c r="JO9" s="101"/>
      <c r="JP9" s="101"/>
      <c r="JQ9" s="101"/>
      <c r="JR9" s="22"/>
      <c r="JS9" s="22"/>
      <c r="JT9" s="22"/>
      <c r="JU9" s="22"/>
      <c r="JV9" s="22"/>
      <c r="JW9" s="22"/>
      <c r="JX9" s="22"/>
      <c r="JY9" s="101"/>
      <c r="JZ9" s="101"/>
      <c r="KA9" s="101"/>
      <c r="KB9" s="101"/>
      <c r="KC9" s="101"/>
      <c r="KD9" s="101"/>
      <c r="KE9" s="101"/>
      <c r="KF9" s="13"/>
    </row>
    <row r="10" spans="2:292" ht="18">
      <c r="B10" s="4">
        <f>$B$61</f>
        <v>0</v>
      </c>
      <c r="C10" s="17"/>
      <c r="D10" s="17"/>
      <c r="E10" s="17"/>
      <c r="F10" s="22"/>
      <c r="G10" s="22"/>
      <c r="H10" s="22"/>
      <c r="I10" s="22"/>
      <c r="J10" s="101"/>
      <c r="K10" s="101"/>
      <c r="L10" s="101"/>
      <c r="M10" s="101"/>
      <c r="N10" s="101"/>
      <c r="O10" s="101"/>
      <c r="P10" s="101"/>
      <c r="Q10" s="22"/>
      <c r="R10" s="22"/>
      <c r="S10" s="22"/>
      <c r="T10" s="22"/>
      <c r="U10" s="22"/>
      <c r="V10" s="22"/>
      <c r="W10" s="22"/>
      <c r="X10" s="101"/>
      <c r="Y10" s="101"/>
      <c r="Z10" s="101"/>
      <c r="AA10" s="101"/>
      <c r="AB10" s="101"/>
      <c r="AC10" s="101"/>
      <c r="AD10" s="101"/>
      <c r="AE10" s="18"/>
      <c r="AF10" s="17"/>
      <c r="AG10" s="17"/>
      <c r="AH10" s="17"/>
      <c r="AI10" s="22"/>
      <c r="AJ10" s="22"/>
      <c r="AK10" s="22"/>
      <c r="AL10" s="22"/>
      <c r="AM10" s="101"/>
      <c r="AN10" s="101"/>
      <c r="AO10" s="101"/>
      <c r="AP10" s="101"/>
      <c r="AQ10" s="101"/>
      <c r="AR10" s="101"/>
      <c r="AS10" s="101"/>
      <c r="AT10" s="22"/>
      <c r="AU10" s="22"/>
      <c r="AV10" s="22"/>
      <c r="AW10" s="22"/>
      <c r="AX10" s="22"/>
      <c r="AY10" s="22"/>
      <c r="AZ10" s="22"/>
      <c r="BA10" s="101"/>
      <c r="BB10" s="101"/>
      <c r="BC10" s="101"/>
      <c r="BD10" s="101"/>
      <c r="BE10" s="101"/>
      <c r="BF10" s="101"/>
      <c r="BG10" s="101"/>
      <c r="BH10" s="13"/>
      <c r="BI10" s="17"/>
      <c r="BJ10" s="17"/>
      <c r="BK10" s="17"/>
      <c r="BL10" s="22"/>
      <c r="BM10" s="22"/>
      <c r="BN10" s="22"/>
      <c r="BO10" s="22"/>
      <c r="BP10" s="101"/>
      <c r="BQ10" s="101"/>
      <c r="BR10" s="101"/>
      <c r="BS10" s="101"/>
      <c r="BT10" s="101"/>
      <c r="BU10" s="101"/>
      <c r="BV10" s="101"/>
      <c r="BW10" s="22"/>
      <c r="BX10" s="22"/>
      <c r="BY10" s="22"/>
      <c r="BZ10" s="22"/>
      <c r="CA10" s="22"/>
      <c r="CB10" s="22"/>
      <c r="CC10" s="22"/>
      <c r="CD10" s="101"/>
      <c r="CE10" s="101"/>
      <c r="CF10" s="101"/>
      <c r="CG10" s="101"/>
      <c r="CH10" s="101"/>
      <c r="CI10" s="101"/>
      <c r="CJ10" s="101"/>
      <c r="CK10" s="13"/>
      <c r="CL10" s="17"/>
      <c r="CM10" s="17"/>
      <c r="CN10" s="17"/>
      <c r="CO10" s="22"/>
      <c r="CP10" s="22"/>
      <c r="CQ10" s="22"/>
      <c r="CR10" s="22"/>
      <c r="CS10" s="101"/>
      <c r="CT10" s="101"/>
      <c r="CU10" s="101"/>
      <c r="CV10" s="101"/>
      <c r="CW10" s="101"/>
      <c r="CX10" s="101"/>
      <c r="CY10" s="101"/>
      <c r="CZ10" s="22"/>
      <c r="DA10" s="22"/>
      <c r="DB10" s="22"/>
      <c r="DC10" s="22"/>
      <c r="DD10" s="22"/>
      <c r="DE10" s="22"/>
      <c r="DF10" s="22"/>
      <c r="DG10" s="101"/>
      <c r="DH10" s="101"/>
      <c r="DI10" s="101"/>
      <c r="DJ10" s="101"/>
      <c r="DK10" s="101"/>
      <c r="DL10" s="101"/>
      <c r="DM10" s="101"/>
      <c r="DN10" s="13"/>
      <c r="DO10" s="17"/>
      <c r="DP10" s="17"/>
      <c r="DQ10" s="17"/>
      <c r="DR10" s="22"/>
      <c r="DS10" s="22"/>
      <c r="DT10" s="22"/>
      <c r="DU10" s="22"/>
      <c r="DV10" s="101"/>
      <c r="DW10" s="101"/>
      <c r="DX10" s="101"/>
      <c r="DY10" s="101"/>
      <c r="DZ10" s="101"/>
      <c r="EA10" s="101"/>
      <c r="EB10" s="101"/>
      <c r="EC10" s="22"/>
      <c r="ED10" s="22"/>
      <c r="EE10" s="22"/>
      <c r="EF10" s="22"/>
      <c r="EG10" s="22"/>
      <c r="EH10" s="22"/>
      <c r="EI10" s="22"/>
      <c r="EJ10" s="101"/>
      <c r="EK10" s="101"/>
      <c r="EL10" s="101"/>
      <c r="EM10" s="101"/>
      <c r="EN10" s="101"/>
      <c r="EO10" s="101"/>
      <c r="EP10" s="101"/>
      <c r="EQ10" s="13"/>
      <c r="ER10" s="17"/>
      <c r="ES10" s="17"/>
      <c r="ET10" s="17"/>
      <c r="EU10" s="22"/>
      <c r="EV10" s="22"/>
      <c r="EW10" s="22"/>
      <c r="EX10" s="22"/>
      <c r="EY10" s="101"/>
      <c r="EZ10" s="101"/>
      <c r="FA10" s="101"/>
      <c r="FB10" s="101"/>
      <c r="FC10" s="101"/>
      <c r="FD10" s="101"/>
      <c r="FE10" s="101"/>
      <c r="FF10" s="22"/>
      <c r="FG10" s="22"/>
      <c r="FH10" s="22"/>
      <c r="FI10" s="22"/>
      <c r="FJ10" s="22"/>
      <c r="FK10" s="22"/>
      <c r="FL10" s="22"/>
      <c r="FM10" s="101"/>
      <c r="FN10" s="101"/>
      <c r="FO10" s="101"/>
      <c r="FP10" s="101"/>
      <c r="FQ10" s="101"/>
      <c r="FR10" s="101"/>
      <c r="FS10" s="101"/>
      <c r="FT10" s="13"/>
      <c r="FU10" s="17"/>
      <c r="FV10" s="17"/>
      <c r="FW10" s="17"/>
      <c r="FX10" s="22"/>
      <c r="FY10" s="22"/>
      <c r="FZ10" s="22"/>
      <c r="GA10" s="22"/>
      <c r="GB10" s="101"/>
      <c r="GC10" s="101"/>
      <c r="GD10" s="101"/>
      <c r="GE10" s="101"/>
      <c r="GF10" s="101"/>
      <c r="GG10" s="101"/>
      <c r="GH10" s="101"/>
      <c r="GI10" s="22"/>
      <c r="GJ10" s="22"/>
      <c r="GK10" s="22"/>
      <c r="GL10" s="22"/>
      <c r="GM10" s="22"/>
      <c r="GN10" s="22"/>
      <c r="GO10" s="22"/>
      <c r="GP10" s="101"/>
      <c r="GQ10" s="101"/>
      <c r="GR10" s="101"/>
      <c r="GS10" s="101"/>
      <c r="GT10" s="101"/>
      <c r="GU10" s="101"/>
      <c r="GV10" s="101"/>
      <c r="GW10" s="13"/>
      <c r="GX10" s="17"/>
      <c r="GY10" s="17"/>
      <c r="GZ10" s="17"/>
      <c r="HA10" s="22"/>
      <c r="HB10" s="22"/>
      <c r="HC10" s="22"/>
      <c r="HD10" s="22"/>
      <c r="HE10" s="101"/>
      <c r="HF10" s="101"/>
      <c r="HG10" s="101"/>
      <c r="HH10" s="101"/>
      <c r="HI10" s="101"/>
      <c r="HJ10" s="101"/>
      <c r="HK10" s="101"/>
      <c r="HL10" s="22"/>
      <c r="HM10" s="22"/>
      <c r="HN10" s="22"/>
      <c r="HO10" s="22"/>
      <c r="HP10" s="22"/>
      <c r="HQ10" s="22"/>
      <c r="HR10" s="22"/>
      <c r="HS10" s="101"/>
      <c r="HT10" s="101"/>
      <c r="HU10" s="101"/>
      <c r="HV10" s="101"/>
      <c r="HW10" s="101"/>
      <c r="HX10" s="101"/>
      <c r="HY10" s="101"/>
      <c r="HZ10" s="13"/>
      <c r="IA10" s="17"/>
      <c r="IB10" s="17"/>
      <c r="IC10" s="17"/>
      <c r="ID10" s="22"/>
      <c r="IE10" s="22"/>
      <c r="IF10" s="22"/>
      <c r="IG10" s="22"/>
      <c r="IH10" s="101"/>
      <c r="II10" s="101"/>
      <c r="IJ10" s="101"/>
      <c r="IK10" s="101"/>
      <c r="IL10" s="101"/>
      <c r="IM10" s="101"/>
      <c r="IN10" s="101"/>
      <c r="IO10" s="22"/>
      <c r="IP10" s="22"/>
      <c r="IQ10" s="22"/>
      <c r="IR10" s="22"/>
      <c r="IS10" s="22"/>
      <c r="IT10" s="22"/>
      <c r="IU10" s="22"/>
      <c r="IV10" s="101"/>
      <c r="IW10" s="101"/>
      <c r="IX10" s="101"/>
      <c r="IY10" s="101"/>
      <c r="IZ10" s="101"/>
      <c r="JA10" s="101"/>
      <c r="JB10" s="101"/>
      <c r="JC10" s="13"/>
      <c r="JD10" s="17"/>
      <c r="JE10" s="17"/>
      <c r="JF10" s="17"/>
      <c r="JG10" s="22"/>
      <c r="JH10" s="22"/>
      <c r="JI10" s="22"/>
      <c r="JJ10" s="22"/>
      <c r="JK10" s="101"/>
      <c r="JL10" s="101"/>
      <c r="JM10" s="101"/>
      <c r="JN10" s="101"/>
      <c r="JO10" s="101"/>
      <c r="JP10" s="101"/>
      <c r="JQ10" s="101"/>
      <c r="JR10" s="22"/>
      <c r="JS10" s="22"/>
      <c r="JT10" s="22"/>
      <c r="JU10" s="22"/>
      <c r="JV10" s="22"/>
      <c r="JW10" s="22"/>
      <c r="JX10" s="22"/>
      <c r="JY10" s="101"/>
      <c r="JZ10" s="101"/>
      <c r="KA10" s="101"/>
      <c r="KB10" s="101"/>
      <c r="KC10" s="101"/>
      <c r="KD10" s="101"/>
      <c r="KE10" s="101"/>
      <c r="KF10" s="13"/>
    </row>
    <row r="11" spans="2:292" ht="18">
      <c r="B11" s="4">
        <f>$B$62</f>
        <v>0</v>
      </c>
      <c r="C11" s="17"/>
      <c r="D11" s="17"/>
      <c r="E11" s="17"/>
      <c r="F11" s="22"/>
      <c r="G11" s="22"/>
      <c r="H11" s="22"/>
      <c r="I11" s="22"/>
      <c r="J11" s="101"/>
      <c r="K11" s="101"/>
      <c r="L11" s="101"/>
      <c r="M11" s="101"/>
      <c r="N11" s="101"/>
      <c r="O11" s="101"/>
      <c r="P11" s="101"/>
      <c r="Q11" s="22"/>
      <c r="R11" s="22"/>
      <c r="S11" s="22"/>
      <c r="T11" s="22"/>
      <c r="U11" s="22"/>
      <c r="V11" s="22"/>
      <c r="W11" s="22"/>
      <c r="X11" s="101"/>
      <c r="Y11" s="101"/>
      <c r="Z11" s="101"/>
      <c r="AA11" s="101"/>
      <c r="AB11" s="101"/>
      <c r="AC11" s="101"/>
      <c r="AD11" s="101"/>
      <c r="AE11" s="18"/>
      <c r="AF11" s="17"/>
      <c r="AG11" s="17"/>
      <c r="AH11" s="17"/>
      <c r="AI11" s="22"/>
      <c r="AJ11" s="22"/>
      <c r="AK11" s="22"/>
      <c r="AL11" s="22"/>
      <c r="AM11" s="101"/>
      <c r="AN11" s="101"/>
      <c r="AO11" s="101"/>
      <c r="AP11" s="101"/>
      <c r="AQ11" s="101"/>
      <c r="AR11" s="101"/>
      <c r="AS11" s="101"/>
      <c r="AT11" s="22"/>
      <c r="AU11" s="22"/>
      <c r="AV11" s="22"/>
      <c r="AW11" s="22"/>
      <c r="AX11" s="22"/>
      <c r="AY11" s="22"/>
      <c r="AZ11" s="22"/>
      <c r="BA11" s="101"/>
      <c r="BB11" s="101"/>
      <c r="BC11" s="101"/>
      <c r="BD11" s="101"/>
      <c r="BE11" s="101"/>
      <c r="BF11" s="101"/>
      <c r="BG11" s="101"/>
      <c r="BH11" s="13"/>
      <c r="BI11" s="17"/>
      <c r="BJ11" s="17"/>
      <c r="BK11" s="17"/>
      <c r="BL11" s="22"/>
      <c r="BM11" s="22"/>
      <c r="BN11" s="22"/>
      <c r="BO11" s="22"/>
      <c r="BP11" s="101"/>
      <c r="BQ11" s="101"/>
      <c r="BR11" s="101"/>
      <c r="BS11" s="101"/>
      <c r="BT11" s="101"/>
      <c r="BU11" s="101"/>
      <c r="BV11" s="101"/>
      <c r="BW11" s="22"/>
      <c r="BX11" s="22"/>
      <c r="BY11" s="22"/>
      <c r="BZ11" s="22"/>
      <c r="CA11" s="22"/>
      <c r="CB11" s="22"/>
      <c r="CC11" s="22"/>
      <c r="CD11" s="101"/>
      <c r="CE11" s="101"/>
      <c r="CF11" s="101"/>
      <c r="CG11" s="101"/>
      <c r="CH11" s="101"/>
      <c r="CI11" s="101"/>
      <c r="CJ11" s="101"/>
      <c r="CK11" s="13"/>
      <c r="CL11" s="17"/>
      <c r="CM11" s="17"/>
      <c r="CN11" s="17"/>
      <c r="CO11" s="22"/>
      <c r="CP11" s="22"/>
      <c r="CQ11" s="22"/>
      <c r="CR11" s="22"/>
      <c r="CS11" s="101"/>
      <c r="CT11" s="101"/>
      <c r="CU11" s="101"/>
      <c r="CV11" s="101"/>
      <c r="CW11" s="101"/>
      <c r="CX11" s="101"/>
      <c r="CY11" s="101"/>
      <c r="CZ11" s="22"/>
      <c r="DA11" s="22"/>
      <c r="DB11" s="22"/>
      <c r="DC11" s="22"/>
      <c r="DD11" s="22"/>
      <c r="DE11" s="22"/>
      <c r="DF11" s="22"/>
      <c r="DG11" s="101"/>
      <c r="DH11" s="101"/>
      <c r="DI11" s="101"/>
      <c r="DJ11" s="101"/>
      <c r="DK11" s="101"/>
      <c r="DL11" s="101"/>
      <c r="DM11" s="101"/>
      <c r="DN11" s="13"/>
      <c r="DO11" s="17"/>
      <c r="DP11" s="17"/>
      <c r="DQ11" s="17"/>
      <c r="DR11" s="22"/>
      <c r="DS11" s="22"/>
      <c r="DT11" s="22"/>
      <c r="DU11" s="22"/>
      <c r="DV11" s="101"/>
      <c r="DW11" s="101"/>
      <c r="DX11" s="101"/>
      <c r="DY11" s="101"/>
      <c r="DZ11" s="101"/>
      <c r="EA11" s="101"/>
      <c r="EB11" s="101"/>
      <c r="EC11" s="22"/>
      <c r="ED11" s="22"/>
      <c r="EE11" s="22"/>
      <c r="EF11" s="22"/>
      <c r="EG11" s="22"/>
      <c r="EH11" s="22"/>
      <c r="EI11" s="22"/>
      <c r="EJ11" s="101"/>
      <c r="EK11" s="101"/>
      <c r="EL11" s="101"/>
      <c r="EM11" s="101"/>
      <c r="EN11" s="101"/>
      <c r="EO11" s="101"/>
      <c r="EP11" s="101"/>
      <c r="EQ11" s="13"/>
      <c r="ER11" s="17"/>
      <c r="ES11" s="17"/>
      <c r="ET11" s="17"/>
      <c r="EU11" s="22"/>
      <c r="EV11" s="22"/>
      <c r="EW11" s="22"/>
      <c r="EX11" s="22"/>
      <c r="EY11" s="101"/>
      <c r="EZ11" s="101"/>
      <c r="FA11" s="101"/>
      <c r="FB11" s="101"/>
      <c r="FC11" s="101"/>
      <c r="FD11" s="101"/>
      <c r="FE11" s="101"/>
      <c r="FF11" s="22"/>
      <c r="FG11" s="22"/>
      <c r="FH11" s="22"/>
      <c r="FI11" s="22"/>
      <c r="FJ11" s="22"/>
      <c r="FK11" s="22"/>
      <c r="FL11" s="22"/>
      <c r="FM11" s="101"/>
      <c r="FN11" s="101"/>
      <c r="FO11" s="101"/>
      <c r="FP11" s="101"/>
      <c r="FQ11" s="101"/>
      <c r="FR11" s="101"/>
      <c r="FS11" s="101"/>
      <c r="FT11" s="13"/>
      <c r="FU11" s="17"/>
      <c r="FV11" s="17"/>
      <c r="FW11" s="17"/>
      <c r="FX11" s="22"/>
      <c r="FY11" s="22"/>
      <c r="FZ11" s="22"/>
      <c r="GA11" s="22"/>
      <c r="GB11" s="101"/>
      <c r="GC11" s="101"/>
      <c r="GD11" s="101"/>
      <c r="GE11" s="101"/>
      <c r="GF11" s="101"/>
      <c r="GG11" s="101"/>
      <c r="GH11" s="101"/>
      <c r="GI11" s="22"/>
      <c r="GJ11" s="22"/>
      <c r="GK11" s="22"/>
      <c r="GL11" s="22"/>
      <c r="GM11" s="22"/>
      <c r="GN11" s="22"/>
      <c r="GO11" s="22"/>
      <c r="GP11" s="101"/>
      <c r="GQ11" s="101"/>
      <c r="GR11" s="101"/>
      <c r="GS11" s="101"/>
      <c r="GT11" s="101"/>
      <c r="GU11" s="101"/>
      <c r="GV11" s="101"/>
      <c r="GW11" s="13"/>
      <c r="GX11" s="17"/>
      <c r="GY11" s="17"/>
      <c r="GZ11" s="17"/>
      <c r="HA11" s="22"/>
      <c r="HB11" s="22"/>
      <c r="HC11" s="22"/>
      <c r="HD11" s="22"/>
      <c r="HE11" s="101"/>
      <c r="HF11" s="101"/>
      <c r="HG11" s="101"/>
      <c r="HH11" s="101"/>
      <c r="HI11" s="101"/>
      <c r="HJ11" s="101"/>
      <c r="HK11" s="101"/>
      <c r="HL11" s="22"/>
      <c r="HM11" s="22"/>
      <c r="HN11" s="22"/>
      <c r="HO11" s="22"/>
      <c r="HP11" s="22"/>
      <c r="HQ11" s="22"/>
      <c r="HR11" s="22"/>
      <c r="HS11" s="101"/>
      <c r="HT11" s="101"/>
      <c r="HU11" s="101"/>
      <c r="HV11" s="101"/>
      <c r="HW11" s="101"/>
      <c r="HX11" s="101"/>
      <c r="HY11" s="101"/>
      <c r="HZ11" s="13"/>
      <c r="IA11" s="17"/>
      <c r="IB11" s="17"/>
      <c r="IC11" s="17"/>
      <c r="ID11" s="22"/>
      <c r="IE11" s="22"/>
      <c r="IF11" s="22"/>
      <c r="IG11" s="22"/>
      <c r="IH11" s="101"/>
      <c r="II11" s="101"/>
      <c r="IJ11" s="101"/>
      <c r="IK11" s="101"/>
      <c r="IL11" s="101"/>
      <c r="IM11" s="101"/>
      <c r="IN11" s="101"/>
      <c r="IO11" s="22"/>
      <c r="IP11" s="22"/>
      <c r="IQ11" s="22"/>
      <c r="IR11" s="22"/>
      <c r="IS11" s="22"/>
      <c r="IT11" s="22"/>
      <c r="IU11" s="22"/>
      <c r="IV11" s="101"/>
      <c r="IW11" s="101"/>
      <c r="IX11" s="101"/>
      <c r="IY11" s="101"/>
      <c r="IZ11" s="101"/>
      <c r="JA11" s="101"/>
      <c r="JB11" s="101"/>
      <c r="JC11" s="13"/>
      <c r="JD11" s="17"/>
      <c r="JE11" s="17"/>
      <c r="JF11" s="17"/>
      <c r="JG11" s="22"/>
      <c r="JH11" s="22"/>
      <c r="JI11" s="22"/>
      <c r="JJ11" s="22"/>
      <c r="JK11" s="101"/>
      <c r="JL11" s="101"/>
      <c r="JM11" s="101"/>
      <c r="JN11" s="101"/>
      <c r="JO11" s="101"/>
      <c r="JP11" s="101"/>
      <c r="JQ11" s="101"/>
      <c r="JR11" s="22"/>
      <c r="JS11" s="22"/>
      <c r="JT11" s="22"/>
      <c r="JU11" s="22"/>
      <c r="JV11" s="22"/>
      <c r="JW11" s="22"/>
      <c r="JX11" s="22"/>
      <c r="JY11" s="101"/>
      <c r="JZ11" s="101"/>
      <c r="KA11" s="101"/>
      <c r="KB11" s="101"/>
      <c r="KC11" s="101"/>
      <c r="KD11" s="101"/>
      <c r="KE11" s="101"/>
      <c r="KF11" s="13"/>
    </row>
    <row r="12" spans="2:292" ht="18">
      <c r="B12" s="4">
        <f>$B$63</f>
        <v>0</v>
      </c>
      <c r="C12" s="17"/>
      <c r="D12" s="17"/>
      <c r="E12" s="17"/>
      <c r="F12" s="22"/>
      <c r="G12" s="22"/>
      <c r="H12" s="22"/>
      <c r="I12" s="22"/>
      <c r="J12" s="101"/>
      <c r="K12" s="101"/>
      <c r="L12" s="101"/>
      <c r="M12" s="101"/>
      <c r="N12" s="101"/>
      <c r="O12" s="101"/>
      <c r="P12" s="101"/>
      <c r="Q12" s="22"/>
      <c r="R12" s="22"/>
      <c r="S12" s="22"/>
      <c r="T12" s="22"/>
      <c r="U12" s="22"/>
      <c r="V12" s="22"/>
      <c r="W12" s="22"/>
      <c r="X12" s="101"/>
      <c r="Y12" s="101"/>
      <c r="Z12" s="101"/>
      <c r="AA12" s="101"/>
      <c r="AB12" s="101"/>
      <c r="AC12" s="101"/>
      <c r="AD12" s="101"/>
      <c r="AE12" s="18"/>
      <c r="AF12" s="17"/>
      <c r="AG12" s="17"/>
      <c r="AH12" s="17"/>
      <c r="AI12" s="22"/>
      <c r="AJ12" s="22"/>
      <c r="AK12" s="22"/>
      <c r="AL12" s="22"/>
      <c r="AM12" s="101"/>
      <c r="AN12" s="101"/>
      <c r="AO12" s="101"/>
      <c r="AP12" s="101"/>
      <c r="AQ12" s="101"/>
      <c r="AR12" s="101"/>
      <c r="AS12" s="101"/>
      <c r="AT12" s="22"/>
      <c r="AU12" s="22"/>
      <c r="AV12" s="22"/>
      <c r="AW12" s="22"/>
      <c r="AX12" s="22"/>
      <c r="AY12" s="22"/>
      <c r="AZ12" s="22"/>
      <c r="BA12" s="101"/>
      <c r="BB12" s="101"/>
      <c r="BC12" s="101"/>
      <c r="BD12" s="101"/>
      <c r="BE12" s="101"/>
      <c r="BF12" s="101"/>
      <c r="BG12" s="101"/>
      <c r="BH12" s="13"/>
      <c r="BI12" s="17"/>
      <c r="BJ12" s="17"/>
      <c r="BK12" s="17"/>
      <c r="BL12" s="22"/>
      <c r="BM12" s="22"/>
      <c r="BN12" s="22"/>
      <c r="BO12" s="22"/>
      <c r="BP12" s="101"/>
      <c r="BQ12" s="101"/>
      <c r="BR12" s="101"/>
      <c r="BS12" s="101"/>
      <c r="BT12" s="101"/>
      <c r="BU12" s="101"/>
      <c r="BV12" s="101"/>
      <c r="BW12" s="22"/>
      <c r="BX12" s="22"/>
      <c r="BY12" s="22"/>
      <c r="BZ12" s="22"/>
      <c r="CA12" s="22"/>
      <c r="CB12" s="22"/>
      <c r="CC12" s="22"/>
      <c r="CD12" s="101"/>
      <c r="CE12" s="101"/>
      <c r="CF12" s="101"/>
      <c r="CG12" s="101"/>
      <c r="CH12" s="101"/>
      <c r="CI12" s="101"/>
      <c r="CJ12" s="101"/>
      <c r="CK12" s="13"/>
      <c r="CL12" s="17"/>
      <c r="CM12" s="17"/>
      <c r="CN12" s="17"/>
      <c r="CO12" s="22"/>
      <c r="CP12" s="22"/>
      <c r="CQ12" s="22"/>
      <c r="CR12" s="22"/>
      <c r="CS12" s="101"/>
      <c r="CT12" s="101"/>
      <c r="CU12" s="101"/>
      <c r="CV12" s="101"/>
      <c r="CW12" s="101"/>
      <c r="CX12" s="101"/>
      <c r="CY12" s="101"/>
      <c r="CZ12" s="22"/>
      <c r="DA12" s="22"/>
      <c r="DB12" s="22"/>
      <c r="DC12" s="22"/>
      <c r="DD12" s="22"/>
      <c r="DE12" s="22"/>
      <c r="DF12" s="22"/>
      <c r="DG12" s="101"/>
      <c r="DH12" s="101"/>
      <c r="DI12" s="101"/>
      <c r="DJ12" s="101"/>
      <c r="DK12" s="101"/>
      <c r="DL12" s="101"/>
      <c r="DM12" s="101"/>
      <c r="DN12" s="13"/>
      <c r="DO12" s="17"/>
      <c r="DP12" s="17"/>
      <c r="DQ12" s="17"/>
      <c r="DR12" s="22"/>
      <c r="DS12" s="22"/>
      <c r="DT12" s="22"/>
      <c r="DU12" s="22"/>
      <c r="DV12" s="101"/>
      <c r="DW12" s="101"/>
      <c r="DX12" s="101"/>
      <c r="DY12" s="101"/>
      <c r="DZ12" s="101"/>
      <c r="EA12" s="101"/>
      <c r="EB12" s="101"/>
      <c r="EC12" s="22"/>
      <c r="ED12" s="22"/>
      <c r="EE12" s="22"/>
      <c r="EF12" s="22"/>
      <c r="EG12" s="22"/>
      <c r="EH12" s="22"/>
      <c r="EI12" s="22"/>
      <c r="EJ12" s="101"/>
      <c r="EK12" s="101"/>
      <c r="EL12" s="101"/>
      <c r="EM12" s="101"/>
      <c r="EN12" s="101"/>
      <c r="EO12" s="101"/>
      <c r="EP12" s="101"/>
      <c r="EQ12" s="13"/>
      <c r="ER12" s="17"/>
      <c r="ES12" s="17"/>
      <c r="ET12" s="17"/>
      <c r="EU12" s="22"/>
      <c r="EV12" s="22"/>
      <c r="EW12" s="22"/>
      <c r="EX12" s="22"/>
      <c r="EY12" s="101"/>
      <c r="EZ12" s="101"/>
      <c r="FA12" s="101"/>
      <c r="FB12" s="101"/>
      <c r="FC12" s="101"/>
      <c r="FD12" s="101"/>
      <c r="FE12" s="101"/>
      <c r="FF12" s="22"/>
      <c r="FG12" s="22"/>
      <c r="FH12" s="22"/>
      <c r="FI12" s="22"/>
      <c r="FJ12" s="22"/>
      <c r="FK12" s="22"/>
      <c r="FL12" s="22"/>
      <c r="FM12" s="101"/>
      <c r="FN12" s="101"/>
      <c r="FO12" s="101"/>
      <c r="FP12" s="101"/>
      <c r="FQ12" s="101"/>
      <c r="FR12" s="101"/>
      <c r="FS12" s="101"/>
      <c r="FT12" s="13"/>
      <c r="FU12" s="17"/>
      <c r="FV12" s="17"/>
      <c r="FW12" s="17"/>
      <c r="FX12" s="22"/>
      <c r="FY12" s="22"/>
      <c r="FZ12" s="22"/>
      <c r="GA12" s="22"/>
      <c r="GB12" s="101"/>
      <c r="GC12" s="101"/>
      <c r="GD12" s="101"/>
      <c r="GE12" s="101"/>
      <c r="GF12" s="101"/>
      <c r="GG12" s="101"/>
      <c r="GH12" s="101"/>
      <c r="GI12" s="22"/>
      <c r="GJ12" s="22"/>
      <c r="GK12" s="22"/>
      <c r="GL12" s="22"/>
      <c r="GM12" s="22"/>
      <c r="GN12" s="22"/>
      <c r="GO12" s="22"/>
      <c r="GP12" s="101"/>
      <c r="GQ12" s="101"/>
      <c r="GR12" s="101"/>
      <c r="GS12" s="101"/>
      <c r="GT12" s="101"/>
      <c r="GU12" s="101"/>
      <c r="GV12" s="101"/>
      <c r="GW12" s="13"/>
      <c r="GX12" s="17"/>
      <c r="GY12" s="17"/>
      <c r="GZ12" s="17"/>
      <c r="HA12" s="22"/>
      <c r="HB12" s="22"/>
      <c r="HC12" s="22"/>
      <c r="HD12" s="22"/>
      <c r="HE12" s="101"/>
      <c r="HF12" s="101"/>
      <c r="HG12" s="101"/>
      <c r="HH12" s="101"/>
      <c r="HI12" s="101"/>
      <c r="HJ12" s="101"/>
      <c r="HK12" s="101"/>
      <c r="HL12" s="22"/>
      <c r="HM12" s="22"/>
      <c r="HN12" s="22"/>
      <c r="HO12" s="22"/>
      <c r="HP12" s="22"/>
      <c r="HQ12" s="22"/>
      <c r="HR12" s="22"/>
      <c r="HS12" s="101"/>
      <c r="HT12" s="101"/>
      <c r="HU12" s="101"/>
      <c r="HV12" s="101"/>
      <c r="HW12" s="101"/>
      <c r="HX12" s="101"/>
      <c r="HY12" s="101"/>
      <c r="HZ12" s="13"/>
      <c r="IA12" s="17"/>
      <c r="IB12" s="17"/>
      <c r="IC12" s="17"/>
      <c r="ID12" s="22"/>
      <c r="IE12" s="22"/>
      <c r="IF12" s="22"/>
      <c r="IG12" s="22"/>
      <c r="IH12" s="101"/>
      <c r="II12" s="101"/>
      <c r="IJ12" s="101"/>
      <c r="IK12" s="101"/>
      <c r="IL12" s="101"/>
      <c r="IM12" s="101"/>
      <c r="IN12" s="101"/>
      <c r="IO12" s="22"/>
      <c r="IP12" s="22"/>
      <c r="IQ12" s="22"/>
      <c r="IR12" s="22"/>
      <c r="IS12" s="22"/>
      <c r="IT12" s="22"/>
      <c r="IU12" s="22"/>
      <c r="IV12" s="101"/>
      <c r="IW12" s="101"/>
      <c r="IX12" s="101"/>
      <c r="IY12" s="101"/>
      <c r="IZ12" s="101"/>
      <c r="JA12" s="101"/>
      <c r="JB12" s="101"/>
      <c r="JC12" s="13"/>
      <c r="JD12" s="17"/>
      <c r="JE12" s="17"/>
      <c r="JF12" s="17"/>
      <c r="JG12" s="22"/>
      <c r="JH12" s="22"/>
      <c r="JI12" s="22"/>
      <c r="JJ12" s="22"/>
      <c r="JK12" s="101"/>
      <c r="JL12" s="101"/>
      <c r="JM12" s="101"/>
      <c r="JN12" s="101"/>
      <c r="JO12" s="101"/>
      <c r="JP12" s="101"/>
      <c r="JQ12" s="101"/>
      <c r="JR12" s="22"/>
      <c r="JS12" s="22"/>
      <c r="JT12" s="22"/>
      <c r="JU12" s="22"/>
      <c r="JV12" s="22"/>
      <c r="JW12" s="22"/>
      <c r="JX12" s="22"/>
      <c r="JY12" s="101"/>
      <c r="JZ12" s="101"/>
      <c r="KA12" s="101"/>
      <c r="KB12" s="101"/>
      <c r="KC12" s="101"/>
      <c r="KD12" s="101"/>
      <c r="KE12" s="101"/>
      <c r="KF12" s="13"/>
    </row>
    <row r="13" spans="2:292" ht="18">
      <c r="B13" s="4">
        <f>$B$64</f>
        <v>0</v>
      </c>
      <c r="C13" s="17"/>
      <c r="D13" s="17"/>
      <c r="E13" s="17"/>
      <c r="F13" s="22"/>
      <c r="G13" s="22"/>
      <c r="H13" s="22"/>
      <c r="I13" s="22"/>
      <c r="J13" s="101"/>
      <c r="K13" s="101"/>
      <c r="L13" s="101"/>
      <c r="M13" s="101"/>
      <c r="N13" s="101"/>
      <c r="O13" s="101"/>
      <c r="P13" s="101"/>
      <c r="Q13" s="22"/>
      <c r="R13" s="22"/>
      <c r="S13" s="22"/>
      <c r="T13" s="22"/>
      <c r="U13" s="22"/>
      <c r="V13" s="22"/>
      <c r="W13" s="22"/>
      <c r="X13" s="101"/>
      <c r="Y13" s="101"/>
      <c r="Z13" s="101"/>
      <c r="AA13" s="101"/>
      <c r="AB13" s="101"/>
      <c r="AC13" s="101"/>
      <c r="AD13" s="101"/>
      <c r="AE13" s="18"/>
      <c r="AF13" s="17"/>
      <c r="AG13" s="17"/>
      <c r="AH13" s="17"/>
      <c r="AI13" s="22"/>
      <c r="AJ13" s="22"/>
      <c r="AK13" s="22"/>
      <c r="AL13" s="22"/>
      <c r="AM13" s="101"/>
      <c r="AN13" s="101"/>
      <c r="AO13" s="101"/>
      <c r="AP13" s="101"/>
      <c r="AQ13" s="101"/>
      <c r="AR13" s="101"/>
      <c r="AS13" s="101"/>
      <c r="AT13" s="22"/>
      <c r="AU13" s="22"/>
      <c r="AV13" s="22"/>
      <c r="AW13" s="22"/>
      <c r="AX13" s="22"/>
      <c r="AY13" s="22"/>
      <c r="AZ13" s="22"/>
      <c r="BA13" s="101"/>
      <c r="BB13" s="101"/>
      <c r="BC13" s="101"/>
      <c r="BD13" s="101"/>
      <c r="BE13" s="101"/>
      <c r="BF13" s="101"/>
      <c r="BG13" s="101"/>
      <c r="BH13" s="13"/>
      <c r="BI13" s="17"/>
      <c r="BJ13" s="17"/>
      <c r="BK13" s="17"/>
      <c r="BL13" s="22"/>
      <c r="BM13" s="22"/>
      <c r="BN13" s="22"/>
      <c r="BO13" s="22"/>
      <c r="BP13" s="101"/>
      <c r="BQ13" s="101"/>
      <c r="BR13" s="101"/>
      <c r="BS13" s="101"/>
      <c r="BT13" s="101"/>
      <c r="BU13" s="101"/>
      <c r="BV13" s="101"/>
      <c r="BW13" s="22"/>
      <c r="BX13" s="22"/>
      <c r="BY13" s="22"/>
      <c r="BZ13" s="22"/>
      <c r="CA13" s="22"/>
      <c r="CB13" s="22"/>
      <c r="CC13" s="22"/>
      <c r="CD13" s="101"/>
      <c r="CE13" s="101"/>
      <c r="CF13" s="101"/>
      <c r="CG13" s="101"/>
      <c r="CH13" s="101"/>
      <c r="CI13" s="101"/>
      <c r="CJ13" s="101"/>
      <c r="CK13" s="13"/>
      <c r="CL13" s="17"/>
      <c r="CM13" s="17"/>
      <c r="CN13" s="17"/>
      <c r="CO13" s="22"/>
      <c r="CP13" s="22"/>
      <c r="CQ13" s="22"/>
      <c r="CR13" s="22"/>
      <c r="CS13" s="101"/>
      <c r="CT13" s="101"/>
      <c r="CU13" s="101"/>
      <c r="CV13" s="101"/>
      <c r="CW13" s="101"/>
      <c r="CX13" s="101"/>
      <c r="CY13" s="101"/>
      <c r="CZ13" s="22"/>
      <c r="DA13" s="22"/>
      <c r="DB13" s="22"/>
      <c r="DC13" s="22"/>
      <c r="DD13" s="22"/>
      <c r="DE13" s="22"/>
      <c r="DF13" s="22"/>
      <c r="DG13" s="101"/>
      <c r="DH13" s="101"/>
      <c r="DI13" s="101"/>
      <c r="DJ13" s="101"/>
      <c r="DK13" s="101"/>
      <c r="DL13" s="101"/>
      <c r="DM13" s="101"/>
      <c r="DN13" s="13"/>
      <c r="DO13" s="17"/>
      <c r="DP13" s="17"/>
      <c r="DQ13" s="17"/>
      <c r="DR13" s="22"/>
      <c r="DS13" s="22"/>
      <c r="DT13" s="22"/>
      <c r="DU13" s="22"/>
      <c r="DV13" s="101"/>
      <c r="DW13" s="101"/>
      <c r="DX13" s="101"/>
      <c r="DY13" s="101"/>
      <c r="DZ13" s="101"/>
      <c r="EA13" s="101"/>
      <c r="EB13" s="101"/>
      <c r="EC13" s="22"/>
      <c r="ED13" s="22"/>
      <c r="EE13" s="22"/>
      <c r="EF13" s="22"/>
      <c r="EG13" s="22"/>
      <c r="EH13" s="22"/>
      <c r="EI13" s="22"/>
      <c r="EJ13" s="101"/>
      <c r="EK13" s="101"/>
      <c r="EL13" s="101"/>
      <c r="EM13" s="101"/>
      <c r="EN13" s="101"/>
      <c r="EO13" s="101"/>
      <c r="EP13" s="101"/>
      <c r="EQ13" s="13"/>
      <c r="ER13" s="17"/>
      <c r="ES13" s="17"/>
      <c r="ET13" s="17"/>
      <c r="EU13" s="22"/>
      <c r="EV13" s="22"/>
      <c r="EW13" s="22"/>
      <c r="EX13" s="22"/>
      <c r="EY13" s="101"/>
      <c r="EZ13" s="101"/>
      <c r="FA13" s="101"/>
      <c r="FB13" s="101"/>
      <c r="FC13" s="101"/>
      <c r="FD13" s="101"/>
      <c r="FE13" s="101"/>
      <c r="FF13" s="22"/>
      <c r="FG13" s="22"/>
      <c r="FH13" s="22"/>
      <c r="FI13" s="22"/>
      <c r="FJ13" s="22"/>
      <c r="FK13" s="22"/>
      <c r="FL13" s="22"/>
      <c r="FM13" s="101"/>
      <c r="FN13" s="101"/>
      <c r="FO13" s="101"/>
      <c r="FP13" s="101"/>
      <c r="FQ13" s="101"/>
      <c r="FR13" s="101"/>
      <c r="FS13" s="101"/>
      <c r="FT13" s="13"/>
      <c r="FU13" s="17"/>
      <c r="FV13" s="17"/>
      <c r="FW13" s="17"/>
      <c r="FX13" s="22"/>
      <c r="FY13" s="22"/>
      <c r="FZ13" s="22"/>
      <c r="GA13" s="22"/>
      <c r="GB13" s="101"/>
      <c r="GC13" s="101"/>
      <c r="GD13" s="101"/>
      <c r="GE13" s="101"/>
      <c r="GF13" s="101"/>
      <c r="GG13" s="101"/>
      <c r="GH13" s="101"/>
      <c r="GI13" s="22"/>
      <c r="GJ13" s="22"/>
      <c r="GK13" s="22"/>
      <c r="GL13" s="22"/>
      <c r="GM13" s="22"/>
      <c r="GN13" s="22"/>
      <c r="GO13" s="22"/>
      <c r="GP13" s="101"/>
      <c r="GQ13" s="101"/>
      <c r="GR13" s="101"/>
      <c r="GS13" s="101"/>
      <c r="GT13" s="101"/>
      <c r="GU13" s="101"/>
      <c r="GV13" s="101"/>
      <c r="GW13" s="13"/>
      <c r="GX13" s="17"/>
      <c r="GY13" s="17"/>
      <c r="GZ13" s="17"/>
      <c r="HA13" s="22"/>
      <c r="HB13" s="22"/>
      <c r="HC13" s="22"/>
      <c r="HD13" s="22"/>
      <c r="HE13" s="101"/>
      <c r="HF13" s="101"/>
      <c r="HG13" s="101"/>
      <c r="HH13" s="101"/>
      <c r="HI13" s="101"/>
      <c r="HJ13" s="101"/>
      <c r="HK13" s="101"/>
      <c r="HL13" s="22"/>
      <c r="HM13" s="22"/>
      <c r="HN13" s="22"/>
      <c r="HO13" s="22"/>
      <c r="HP13" s="22"/>
      <c r="HQ13" s="22"/>
      <c r="HR13" s="22"/>
      <c r="HS13" s="101"/>
      <c r="HT13" s="101"/>
      <c r="HU13" s="101"/>
      <c r="HV13" s="101"/>
      <c r="HW13" s="101"/>
      <c r="HX13" s="101"/>
      <c r="HY13" s="101"/>
      <c r="HZ13" s="13"/>
      <c r="IA13" s="17"/>
      <c r="IB13" s="17"/>
      <c r="IC13" s="17"/>
      <c r="ID13" s="22"/>
      <c r="IE13" s="22"/>
      <c r="IF13" s="22"/>
      <c r="IG13" s="22"/>
      <c r="IH13" s="101"/>
      <c r="II13" s="101"/>
      <c r="IJ13" s="101"/>
      <c r="IK13" s="101"/>
      <c r="IL13" s="101"/>
      <c r="IM13" s="101"/>
      <c r="IN13" s="101"/>
      <c r="IO13" s="22"/>
      <c r="IP13" s="22"/>
      <c r="IQ13" s="22"/>
      <c r="IR13" s="22"/>
      <c r="IS13" s="22"/>
      <c r="IT13" s="22"/>
      <c r="IU13" s="22"/>
      <c r="IV13" s="101"/>
      <c r="IW13" s="101"/>
      <c r="IX13" s="101"/>
      <c r="IY13" s="101"/>
      <c r="IZ13" s="101"/>
      <c r="JA13" s="101"/>
      <c r="JB13" s="101"/>
      <c r="JC13" s="13"/>
      <c r="JD13" s="17"/>
      <c r="JE13" s="17"/>
      <c r="JF13" s="17"/>
      <c r="JG13" s="22"/>
      <c r="JH13" s="22"/>
      <c r="JI13" s="22"/>
      <c r="JJ13" s="22"/>
      <c r="JK13" s="101"/>
      <c r="JL13" s="101"/>
      <c r="JM13" s="101"/>
      <c r="JN13" s="101"/>
      <c r="JO13" s="101"/>
      <c r="JP13" s="101"/>
      <c r="JQ13" s="101"/>
      <c r="JR13" s="22"/>
      <c r="JS13" s="22"/>
      <c r="JT13" s="22"/>
      <c r="JU13" s="22"/>
      <c r="JV13" s="22"/>
      <c r="JW13" s="22"/>
      <c r="JX13" s="22"/>
      <c r="JY13" s="101"/>
      <c r="JZ13" s="101"/>
      <c r="KA13" s="101"/>
      <c r="KB13" s="101"/>
      <c r="KC13" s="101"/>
      <c r="KD13" s="101"/>
      <c r="KE13" s="101"/>
      <c r="KF13" s="13"/>
    </row>
    <row r="14" spans="2:292">
      <c r="AE14" s="75"/>
      <c r="BH14" s="75"/>
      <c r="CK14" s="75"/>
      <c r="DN14" s="75"/>
      <c r="EQ14" s="75"/>
      <c r="FT14" s="75"/>
      <c r="GW14" s="75"/>
      <c r="HZ14" s="75"/>
      <c r="JC14" s="75"/>
    </row>
    <row r="15" spans="2:292">
      <c r="B15" s="4" t="s">
        <v>6</v>
      </c>
      <c r="C15" s="125">
        <f>$C$55</f>
        <v>1</v>
      </c>
      <c r="D15" s="126"/>
      <c r="E15" s="126"/>
      <c r="F15" s="126"/>
      <c r="G15" s="126"/>
      <c r="H15" s="126"/>
      <c r="I15" s="126"/>
      <c r="J15" s="126"/>
      <c r="K15" s="126"/>
      <c r="L15" s="126"/>
      <c r="M15" s="126"/>
      <c r="N15" s="126"/>
      <c r="O15" s="126"/>
      <c r="P15" s="126"/>
      <c r="Q15" s="126"/>
      <c r="R15" s="126"/>
      <c r="S15" s="126"/>
      <c r="T15" s="126"/>
      <c r="U15" s="126"/>
      <c r="V15" s="126"/>
      <c r="W15" s="126"/>
      <c r="X15" s="126"/>
      <c r="Y15" s="126"/>
      <c r="Z15" s="126"/>
      <c r="AA15" s="126"/>
      <c r="AB15" s="126"/>
      <c r="AC15" s="126"/>
      <c r="AD15" s="126"/>
      <c r="AE15" s="20"/>
      <c r="AF15" s="125">
        <f>$C$56</f>
        <v>2</v>
      </c>
      <c r="AG15" s="126"/>
      <c r="AH15" s="126"/>
      <c r="AI15" s="126"/>
      <c r="AJ15" s="126"/>
      <c r="AK15" s="126"/>
      <c r="AL15" s="126"/>
      <c r="AM15" s="126"/>
      <c r="AN15" s="126"/>
      <c r="AO15" s="126"/>
      <c r="AP15" s="126"/>
      <c r="AQ15" s="126"/>
      <c r="AR15" s="126"/>
      <c r="AS15" s="126"/>
      <c r="AT15" s="126"/>
      <c r="AU15" s="126"/>
      <c r="AV15" s="126"/>
      <c r="AW15" s="126"/>
      <c r="AX15" s="126"/>
      <c r="AY15" s="126"/>
      <c r="AZ15" s="126"/>
      <c r="BA15" s="126"/>
      <c r="BB15" s="126"/>
      <c r="BC15" s="126"/>
      <c r="BD15" s="126"/>
      <c r="BE15" s="126"/>
      <c r="BF15" s="126"/>
      <c r="BG15" s="126"/>
      <c r="BH15" s="20"/>
      <c r="BI15" s="125">
        <f>$C$57</f>
        <v>3</v>
      </c>
      <c r="BJ15" s="126"/>
      <c r="BK15" s="126"/>
      <c r="BL15" s="126"/>
      <c r="BM15" s="126"/>
      <c r="BN15" s="126"/>
      <c r="BO15" s="126"/>
      <c r="BP15" s="126"/>
      <c r="BQ15" s="126"/>
      <c r="BR15" s="126"/>
      <c r="BS15" s="126"/>
      <c r="BT15" s="126"/>
      <c r="BU15" s="126"/>
      <c r="BV15" s="126"/>
      <c r="BW15" s="126"/>
      <c r="BX15" s="126"/>
      <c r="BY15" s="126"/>
      <c r="BZ15" s="126"/>
      <c r="CA15" s="126"/>
      <c r="CB15" s="126"/>
      <c r="CC15" s="126"/>
      <c r="CD15" s="126"/>
      <c r="CE15" s="126"/>
      <c r="CF15" s="126"/>
      <c r="CG15" s="126"/>
      <c r="CH15" s="126"/>
      <c r="CI15" s="126"/>
      <c r="CJ15" s="126"/>
      <c r="CK15" s="20"/>
      <c r="CL15" s="125">
        <f>$C$58</f>
        <v>4</v>
      </c>
      <c r="CM15" s="126"/>
      <c r="CN15" s="126"/>
      <c r="CO15" s="126"/>
      <c r="CP15" s="126"/>
      <c r="CQ15" s="126"/>
      <c r="CR15" s="126"/>
      <c r="CS15" s="126"/>
      <c r="CT15" s="126"/>
      <c r="CU15" s="126"/>
      <c r="CV15" s="126"/>
      <c r="CW15" s="126"/>
      <c r="CX15" s="126"/>
      <c r="CY15" s="126"/>
      <c r="CZ15" s="126"/>
      <c r="DA15" s="126"/>
      <c r="DB15" s="126"/>
      <c r="DC15" s="126"/>
      <c r="DD15" s="126"/>
      <c r="DE15" s="126"/>
      <c r="DF15" s="126"/>
      <c r="DG15" s="126"/>
      <c r="DH15" s="126"/>
      <c r="DI15" s="126"/>
      <c r="DJ15" s="126"/>
      <c r="DK15" s="126"/>
      <c r="DL15" s="126"/>
      <c r="DM15" s="126"/>
      <c r="DN15" s="11"/>
      <c r="DO15" s="125">
        <f>$C$59</f>
        <v>5</v>
      </c>
      <c r="DP15" s="126"/>
      <c r="DQ15" s="126"/>
      <c r="DR15" s="126"/>
      <c r="DS15" s="126"/>
      <c r="DT15" s="126"/>
      <c r="DU15" s="126"/>
      <c r="DV15" s="126"/>
      <c r="DW15" s="126"/>
      <c r="DX15" s="126"/>
      <c r="DY15" s="126"/>
      <c r="DZ15" s="126"/>
      <c r="EA15" s="126"/>
      <c r="EB15" s="126"/>
      <c r="EC15" s="126"/>
      <c r="ED15" s="126"/>
      <c r="EE15" s="126"/>
      <c r="EF15" s="126"/>
      <c r="EG15" s="126"/>
      <c r="EH15" s="126"/>
      <c r="EI15" s="126"/>
      <c r="EJ15" s="126"/>
      <c r="EK15" s="126"/>
      <c r="EL15" s="126"/>
      <c r="EM15" s="126"/>
      <c r="EN15" s="126"/>
      <c r="EO15" s="126"/>
      <c r="EP15" s="126"/>
      <c r="EQ15" s="12"/>
      <c r="ER15" s="125">
        <f>$C$60</f>
        <v>6</v>
      </c>
      <c r="ES15" s="126"/>
      <c r="ET15" s="126"/>
      <c r="EU15" s="126"/>
      <c r="EV15" s="126"/>
      <c r="EW15" s="126"/>
      <c r="EX15" s="126"/>
      <c r="EY15" s="126"/>
      <c r="EZ15" s="126"/>
      <c r="FA15" s="126"/>
      <c r="FB15" s="126"/>
      <c r="FC15" s="126"/>
      <c r="FD15" s="126"/>
      <c r="FE15" s="126"/>
      <c r="FF15" s="126"/>
      <c r="FG15" s="126"/>
      <c r="FH15" s="126"/>
      <c r="FI15" s="126"/>
      <c r="FJ15" s="126"/>
      <c r="FK15" s="126"/>
      <c r="FL15" s="126"/>
      <c r="FM15" s="126"/>
      <c r="FN15" s="126"/>
      <c r="FO15" s="126"/>
      <c r="FP15" s="126"/>
      <c r="FQ15" s="126"/>
      <c r="FR15" s="126"/>
      <c r="FS15" s="126"/>
      <c r="FT15" s="12"/>
      <c r="FU15" s="125">
        <f>$C$61</f>
        <v>11</v>
      </c>
      <c r="FV15" s="126"/>
      <c r="FW15" s="126"/>
      <c r="FX15" s="126"/>
      <c r="FY15" s="126"/>
      <c r="FZ15" s="126"/>
      <c r="GA15" s="126"/>
      <c r="GB15" s="126"/>
      <c r="GC15" s="126"/>
      <c r="GD15" s="126"/>
      <c r="GE15" s="126"/>
      <c r="GF15" s="126"/>
      <c r="GG15" s="126"/>
      <c r="GH15" s="126"/>
      <c r="GI15" s="126"/>
      <c r="GJ15" s="126"/>
      <c r="GK15" s="126"/>
      <c r="GL15" s="126"/>
      <c r="GM15" s="126"/>
      <c r="GN15" s="126"/>
      <c r="GO15" s="126"/>
      <c r="GP15" s="126"/>
      <c r="GQ15" s="126"/>
      <c r="GR15" s="126"/>
      <c r="GS15" s="126"/>
      <c r="GT15" s="126"/>
      <c r="GU15" s="126"/>
      <c r="GV15" s="126"/>
      <c r="GW15" s="12"/>
      <c r="GX15" s="125">
        <f>$C$62</f>
        <v>12</v>
      </c>
      <c r="GY15" s="126"/>
      <c r="GZ15" s="126"/>
      <c r="HA15" s="126"/>
      <c r="HB15" s="126"/>
      <c r="HC15" s="126"/>
      <c r="HD15" s="126"/>
      <c r="HE15" s="126"/>
      <c r="HF15" s="126"/>
      <c r="HG15" s="126"/>
      <c r="HH15" s="126"/>
      <c r="HI15" s="126"/>
      <c r="HJ15" s="126"/>
      <c r="HK15" s="126"/>
      <c r="HL15" s="126"/>
      <c r="HM15" s="126"/>
      <c r="HN15" s="126"/>
      <c r="HO15" s="126"/>
      <c r="HP15" s="126"/>
      <c r="HQ15" s="126"/>
      <c r="HR15" s="126"/>
      <c r="HS15" s="126"/>
      <c r="HT15" s="126"/>
      <c r="HU15" s="126"/>
      <c r="HV15" s="126"/>
      <c r="HW15" s="126"/>
      <c r="HX15" s="126"/>
      <c r="HY15" s="126"/>
      <c r="HZ15" s="12"/>
      <c r="IA15" s="125">
        <f>$C$63</f>
        <v>13</v>
      </c>
      <c r="IB15" s="126"/>
      <c r="IC15" s="126"/>
      <c r="ID15" s="126"/>
      <c r="IE15" s="126"/>
      <c r="IF15" s="126"/>
      <c r="IG15" s="126"/>
      <c r="IH15" s="126"/>
      <c r="II15" s="126"/>
      <c r="IJ15" s="126"/>
      <c r="IK15" s="126"/>
      <c r="IL15" s="126"/>
      <c r="IM15" s="126"/>
      <c r="IN15" s="126"/>
      <c r="IO15" s="126"/>
      <c r="IP15" s="126"/>
      <c r="IQ15" s="126"/>
      <c r="IR15" s="126"/>
      <c r="IS15" s="126"/>
      <c r="IT15" s="126"/>
      <c r="IU15" s="126"/>
      <c r="IV15" s="126"/>
      <c r="IW15" s="126"/>
      <c r="IX15" s="126"/>
      <c r="IY15" s="126"/>
      <c r="IZ15" s="126"/>
      <c r="JA15" s="126"/>
      <c r="JB15" s="126"/>
      <c r="JC15" s="12"/>
      <c r="JD15" s="125">
        <f>$C$64</f>
        <v>16</v>
      </c>
      <c r="JE15" s="126"/>
      <c r="JF15" s="126"/>
      <c r="JG15" s="126"/>
      <c r="JH15" s="126"/>
      <c r="JI15" s="126"/>
      <c r="JJ15" s="126"/>
      <c r="JK15" s="126"/>
      <c r="JL15" s="126"/>
      <c r="JM15" s="126"/>
      <c r="JN15" s="126"/>
      <c r="JO15" s="126"/>
      <c r="JP15" s="126"/>
      <c r="JQ15" s="126"/>
      <c r="JR15" s="126"/>
      <c r="JS15" s="126"/>
      <c r="JT15" s="126"/>
      <c r="JU15" s="126"/>
      <c r="JV15" s="126"/>
      <c r="JW15" s="126"/>
      <c r="JX15" s="126"/>
      <c r="JY15" s="126"/>
      <c r="JZ15" s="126"/>
      <c r="KA15" s="126"/>
      <c r="KB15" s="126"/>
      <c r="KC15" s="126"/>
      <c r="KD15" s="126"/>
      <c r="KE15" s="126"/>
    </row>
    <row r="16" spans="2:292">
      <c r="B16" s="4"/>
      <c r="C16" s="19" t="str">
        <f>$C$3</f>
        <v>Tiered (E1)-No-No</v>
      </c>
      <c r="D16" s="19" t="str">
        <f>$D$3</f>
        <v>Tiered (E1 - All-Electric)-No-No</v>
      </c>
      <c r="E16" s="19" t="str">
        <f>$E$3</f>
        <v>Time of Use (E-TOU-C)-No-No</v>
      </c>
      <c r="F16" s="19" t="str">
        <f>$F$3</f>
        <v>Time of Use (E-TOU-C - All-Electric)-No-No</v>
      </c>
      <c r="G16" s="19" t="str">
        <f>$G$3</f>
        <v>Time of Use (E-TOU-B)-No-No</v>
      </c>
      <c r="H16" s="19" t="str">
        <f>$H$3</f>
        <v>Time of Use (E-TOU-D)-No-No</v>
      </c>
      <c r="I16" s="19" t="str">
        <f>$I$3</f>
        <v>Electric Vehicle (EV-2A)-No-No</v>
      </c>
      <c r="J16" s="19" t="str">
        <f>$J$3</f>
        <v>Tiered (E1)-No-Yes</v>
      </c>
      <c r="K16" s="19" t="str">
        <f>$K$3</f>
        <v>Tiered (E1 - All-Electric)-No-Yes</v>
      </c>
      <c r="L16" s="19" t="str">
        <f>$L$3</f>
        <v>Time of Use (E-TOU-C)-No-Yes</v>
      </c>
      <c r="M16" s="19" t="str">
        <f>$M$3</f>
        <v>Time of Use (E-TOU-C - All-Electric)-No-Yes</v>
      </c>
      <c r="N16" s="19" t="str">
        <f>$N$3</f>
        <v>Time of Use (E-TOU-B)-No-Yes</v>
      </c>
      <c r="O16" s="19" t="str">
        <f>$O$3</f>
        <v>Time of Use (E-TOU-D)-No-Yes</v>
      </c>
      <c r="P16" s="19" t="str">
        <f>$P$3</f>
        <v>Electric Vehicle (EV-2A)-No-Yes</v>
      </c>
      <c r="Q16" s="19" t="str">
        <f>$Q$3</f>
        <v>Tiered (E1)-Yes-No</v>
      </c>
      <c r="R16" s="19" t="str">
        <f>$R$3</f>
        <v>Tiered (E1 - All-Electric)-Yes-No</v>
      </c>
      <c r="S16" s="19" t="str">
        <f>$S$3</f>
        <v>Time of Use (E-TOU-C)-Yes-No</v>
      </c>
      <c r="T16" s="19" t="str">
        <f>$T$3</f>
        <v>Time of Use (E-TOU-C - All-Electric)-Yes-No</v>
      </c>
      <c r="U16" s="19" t="str">
        <f>$U$3</f>
        <v>Time of Use (E-TOU-B)-Yes-No</v>
      </c>
      <c r="V16" s="19" t="str">
        <f>$V$3</f>
        <v>Time of Use (E-TOU-D)-Yes-No</v>
      </c>
      <c r="W16" s="19" t="str">
        <f>$W$3</f>
        <v>Electric Vehicle (EV-2A)-Yes-No</v>
      </c>
      <c r="X16" s="19" t="str">
        <f>$X$3</f>
        <v>Tiered (E1)-Yes-Yes</v>
      </c>
      <c r="Y16" s="19" t="str">
        <f>$Y$3</f>
        <v>Tiered (E1 - All-Electric)-Yes-Yes</v>
      </c>
      <c r="Z16" s="19" t="str">
        <f>$Z$3</f>
        <v>Time of Use (E-TOU-C)-Yes-Yes</v>
      </c>
      <c r="AA16" s="19" t="str">
        <f>$AA$3</f>
        <v>Time of Use (E-TOU-C - All-Electric)-Yes-Yes</v>
      </c>
      <c r="AB16" s="19" t="str">
        <f>$AB$3</f>
        <v>Time of Use (E-TOU-B)-Yes-Yes</v>
      </c>
      <c r="AC16" s="19" t="str">
        <f>$AC$3</f>
        <v>Time of Use (E-TOU-D)-Yes-Yes</v>
      </c>
      <c r="AD16" s="19" t="str">
        <f>$AD$3</f>
        <v>Electric Vehicle (EV-2A)-Yes-Yes</v>
      </c>
      <c r="AE16" s="9"/>
      <c r="AF16" s="19" t="str">
        <f>$C$3</f>
        <v>Tiered (E1)-No-No</v>
      </c>
      <c r="AG16" s="19" t="str">
        <f>$D$3</f>
        <v>Tiered (E1 - All-Electric)-No-No</v>
      </c>
      <c r="AH16" s="19" t="str">
        <f>$E$3</f>
        <v>Time of Use (E-TOU-C)-No-No</v>
      </c>
      <c r="AI16" s="19" t="str">
        <f>$F$3</f>
        <v>Time of Use (E-TOU-C - All-Electric)-No-No</v>
      </c>
      <c r="AJ16" s="19" t="str">
        <f>$G$3</f>
        <v>Time of Use (E-TOU-B)-No-No</v>
      </c>
      <c r="AK16" s="19" t="str">
        <f>$H$3</f>
        <v>Time of Use (E-TOU-D)-No-No</v>
      </c>
      <c r="AL16" s="19" t="str">
        <f>$I$3</f>
        <v>Electric Vehicle (EV-2A)-No-No</v>
      </c>
      <c r="AM16" s="19" t="str">
        <f>$J$3</f>
        <v>Tiered (E1)-No-Yes</v>
      </c>
      <c r="AN16" s="19" t="str">
        <f>$K$3</f>
        <v>Tiered (E1 - All-Electric)-No-Yes</v>
      </c>
      <c r="AO16" s="19" t="str">
        <f>$L$3</f>
        <v>Time of Use (E-TOU-C)-No-Yes</v>
      </c>
      <c r="AP16" s="19" t="str">
        <f>$M$3</f>
        <v>Time of Use (E-TOU-C - All-Electric)-No-Yes</v>
      </c>
      <c r="AQ16" s="19" t="str">
        <f>$N$3</f>
        <v>Time of Use (E-TOU-B)-No-Yes</v>
      </c>
      <c r="AR16" s="19" t="str">
        <f>$O$3</f>
        <v>Time of Use (E-TOU-D)-No-Yes</v>
      </c>
      <c r="AS16" s="19" t="str">
        <f>$P$3</f>
        <v>Electric Vehicle (EV-2A)-No-Yes</v>
      </c>
      <c r="AT16" s="19" t="str">
        <f>$Q$3</f>
        <v>Tiered (E1)-Yes-No</v>
      </c>
      <c r="AU16" s="19" t="str">
        <f>$R$3</f>
        <v>Tiered (E1 - All-Electric)-Yes-No</v>
      </c>
      <c r="AV16" s="19" t="str">
        <f>$S$3</f>
        <v>Time of Use (E-TOU-C)-Yes-No</v>
      </c>
      <c r="AW16" s="19" t="str">
        <f>$T$3</f>
        <v>Time of Use (E-TOU-C - All-Electric)-Yes-No</v>
      </c>
      <c r="AX16" s="19" t="str">
        <f>$U$3</f>
        <v>Time of Use (E-TOU-B)-Yes-No</v>
      </c>
      <c r="AY16" s="19" t="str">
        <f>$V$3</f>
        <v>Time of Use (E-TOU-D)-Yes-No</v>
      </c>
      <c r="AZ16" s="19" t="str">
        <f>$W$3</f>
        <v>Electric Vehicle (EV-2A)-Yes-No</v>
      </c>
      <c r="BA16" s="19" t="str">
        <f>$X$3</f>
        <v>Tiered (E1)-Yes-Yes</v>
      </c>
      <c r="BB16" s="19" t="str">
        <f>$Y$3</f>
        <v>Tiered (E1 - All-Electric)-Yes-Yes</v>
      </c>
      <c r="BC16" s="19" t="str">
        <f>$Z$3</f>
        <v>Time of Use (E-TOU-C)-Yes-Yes</v>
      </c>
      <c r="BD16" s="19" t="str">
        <f>$AA$3</f>
        <v>Time of Use (E-TOU-C - All-Electric)-Yes-Yes</v>
      </c>
      <c r="BE16" s="19" t="str">
        <f>$AB$3</f>
        <v>Time of Use (E-TOU-B)-Yes-Yes</v>
      </c>
      <c r="BF16" s="19" t="str">
        <f>$AC$3</f>
        <v>Time of Use (E-TOU-D)-Yes-Yes</v>
      </c>
      <c r="BG16" s="19" t="str">
        <f>$AD$3</f>
        <v>Electric Vehicle (EV-2A)-Yes-Yes</v>
      </c>
      <c r="BH16" s="9"/>
      <c r="BI16" s="19" t="str">
        <f>$C$3</f>
        <v>Tiered (E1)-No-No</v>
      </c>
      <c r="BJ16" s="19" t="str">
        <f>$D$3</f>
        <v>Tiered (E1 - All-Electric)-No-No</v>
      </c>
      <c r="BK16" s="19" t="str">
        <f>$E$3</f>
        <v>Time of Use (E-TOU-C)-No-No</v>
      </c>
      <c r="BL16" s="19" t="str">
        <f>$F$3</f>
        <v>Time of Use (E-TOU-C - All-Electric)-No-No</v>
      </c>
      <c r="BM16" s="19" t="str">
        <f>$G$3</f>
        <v>Time of Use (E-TOU-B)-No-No</v>
      </c>
      <c r="BN16" s="19" t="str">
        <f>$H$3</f>
        <v>Time of Use (E-TOU-D)-No-No</v>
      </c>
      <c r="BO16" s="19" t="str">
        <f>$I$3</f>
        <v>Electric Vehicle (EV-2A)-No-No</v>
      </c>
      <c r="BP16" s="19" t="str">
        <f>$J$3</f>
        <v>Tiered (E1)-No-Yes</v>
      </c>
      <c r="BQ16" s="19" t="str">
        <f>$K$3</f>
        <v>Tiered (E1 - All-Electric)-No-Yes</v>
      </c>
      <c r="BR16" s="19" t="str">
        <f>$L$3</f>
        <v>Time of Use (E-TOU-C)-No-Yes</v>
      </c>
      <c r="BS16" s="19" t="str">
        <f>$M$3</f>
        <v>Time of Use (E-TOU-C - All-Electric)-No-Yes</v>
      </c>
      <c r="BT16" s="19" t="str">
        <f>$N$3</f>
        <v>Time of Use (E-TOU-B)-No-Yes</v>
      </c>
      <c r="BU16" s="19" t="str">
        <f>$O$3</f>
        <v>Time of Use (E-TOU-D)-No-Yes</v>
      </c>
      <c r="BV16" s="19" t="str">
        <f>$P$3</f>
        <v>Electric Vehicle (EV-2A)-No-Yes</v>
      </c>
      <c r="BW16" s="19" t="str">
        <f>$Q$3</f>
        <v>Tiered (E1)-Yes-No</v>
      </c>
      <c r="BX16" s="19" t="str">
        <f>$R$3</f>
        <v>Tiered (E1 - All-Electric)-Yes-No</v>
      </c>
      <c r="BY16" s="19" t="str">
        <f>$S$3</f>
        <v>Time of Use (E-TOU-C)-Yes-No</v>
      </c>
      <c r="BZ16" s="19" t="str">
        <f>$T$3</f>
        <v>Time of Use (E-TOU-C - All-Electric)-Yes-No</v>
      </c>
      <c r="CA16" s="19" t="str">
        <f>$U$3</f>
        <v>Time of Use (E-TOU-B)-Yes-No</v>
      </c>
      <c r="CB16" s="19" t="str">
        <f>$V$3</f>
        <v>Time of Use (E-TOU-D)-Yes-No</v>
      </c>
      <c r="CC16" s="19" t="str">
        <f>$W$3</f>
        <v>Electric Vehicle (EV-2A)-Yes-No</v>
      </c>
      <c r="CD16" s="19" t="str">
        <f>$X$3</f>
        <v>Tiered (E1)-Yes-Yes</v>
      </c>
      <c r="CE16" s="19" t="str">
        <f>$Y$3</f>
        <v>Tiered (E1 - All-Electric)-Yes-Yes</v>
      </c>
      <c r="CF16" s="19" t="str">
        <f>$Z$3</f>
        <v>Time of Use (E-TOU-C)-Yes-Yes</v>
      </c>
      <c r="CG16" s="19" t="str">
        <f>$AA$3</f>
        <v>Time of Use (E-TOU-C - All-Electric)-Yes-Yes</v>
      </c>
      <c r="CH16" s="19" t="str">
        <f>$AB$3</f>
        <v>Time of Use (E-TOU-B)-Yes-Yes</v>
      </c>
      <c r="CI16" s="19" t="str">
        <f>$AC$3</f>
        <v>Time of Use (E-TOU-D)-Yes-Yes</v>
      </c>
      <c r="CJ16" s="19" t="str">
        <f>$AD$3</f>
        <v>Electric Vehicle (EV-2A)-Yes-Yes</v>
      </c>
      <c r="CK16" s="9"/>
      <c r="CL16" s="19" t="str">
        <f>$C$3</f>
        <v>Tiered (E1)-No-No</v>
      </c>
      <c r="CM16" s="19" t="str">
        <f>$D$3</f>
        <v>Tiered (E1 - All-Electric)-No-No</v>
      </c>
      <c r="CN16" s="19" t="str">
        <f>$E$3</f>
        <v>Time of Use (E-TOU-C)-No-No</v>
      </c>
      <c r="CO16" s="19" t="str">
        <f>$F$3</f>
        <v>Time of Use (E-TOU-C - All-Electric)-No-No</v>
      </c>
      <c r="CP16" s="19" t="str">
        <f>$G$3</f>
        <v>Time of Use (E-TOU-B)-No-No</v>
      </c>
      <c r="CQ16" s="19" t="str">
        <f>$H$3</f>
        <v>Time of Use (E-TOU-D)-No-No</v>
      </c>
      <c r="CR16" s="19" t="str">
        <f>$I$3</f>
        <v>Electric Vehicle (EV-2A)-No-No</v>
      </c>
      <c r="CS16" s="19" t="str">
        <f>$J$3</f>
        <v>Tiered (E1)-No-Yes</v>
      </c>
      <c r="CT16" s="19" t="str">
        <f>$K$3</f>
        <v>Tiered (E1 - All-Electric)-No-Yes</v>
      </c>
      <c r="CU16" s="19" t="str">
        <f>$L$3</f>
        <v>Time of Use (E-TOU-C)-No-Yes</v>
      </c>
      <c r="CV16" s="19" t="str">
        <f>$M$3</f>
        <v>Time of Use (E-TOU-C - All-Electric)-No-Yes</v>
      </c>
      <c r="CW16" s="19" t="str">
        <f>$N$3</f>
        <v>Time of Use (E-TOU-B)-No-Yes</v>
      </c>
      <c r="CX16" s="19" t="str">
        <f>$O$3</f>
        <v>Time of Use (E-TOU-D)-No-Yes</v>
      </c>
      <c r="CY16" s="19" t="str">
        <f>$P$3</f>
        <v>Electric Vehicle (EV-2A)-No-Yes</v>
      </c>
      <c r="CZ16" s="19" t="str">
        <f>$Q$3</f>
        <v>Tiered (E1)-Yes-No</v>
      </c>
      <c r="DA16" s="19" t="str">
        <f>$R$3</f>
        <v>Tiered (E1 - All-Electric)-Yes-No</v>
      </c>
      <c r="DB16" s="19" t="str">
        <f>$S$3</f>
        <v>Time of Use (E-TOU-C)-Yes-No</v>
      </c>
      <c r="DC16" s="19" t="str">
        <f>$T$3</f>
        <v>Time of Use (E-TOU-C - All-Electric)-Yes-No</v>
      </c>
      <c r="DD16" s="19" t="str">
        <f>$U$3</f>
        <v>Time of Use (E-TOU-B)-Yes-No</v>
      </c>
      <c r="DE16" s="19" t="str">
        <f>$V$3</f>
        <v>Time of Use (E-TOU-D)-Yes-No</v>
      </c>
      <c r="DF16" s="19" t="str">
        <f>$W$3</f>
        <v>Electric Vehicle (EV-2A)-Yes-No</v>
      </c>
      <c r="DG16" s="19" t="str">
        <f>$X$3</f>
        <v>Tiered (E1)-Yes-Yes</v>
      </c>
      <c r="DH16" s="19" t="str">
        <f>$Y$3</f>
        <v>Tiered (E1 - All-Electric)-Yes-Yes</v>
      </c>
      <c r="DI16" s="19" t="str">
        <f>$Z$3</f>
        <v>Time of Use (E-TOU-C)-Yes-Yes</v>
      </c>
      <c r="DJ16" s="19" t="str">
        <f>$AA$3</f>
        <v>Time of Use (E-TOU-C - All-Electric)-Yes-Yes</v>
      </c>
      <c r="DK16" s="19" t="str">
        <f>$AB$3</f>
        <v>Time of Use (E-TOU-B)-Yes-Yes</v>
      </c>
      <c r="DL16" s="19" t="str">
        <f>$AC$3</f>
        <v>Time of Use (E-TOU-D)-Yes-Yes</v>
      </c>
      <c r="DM16" s="19" t="str">
        <f>$AD$3</f>
        <v>Electric Vehicle (EV-2A)-Yes-Yes</v>
      </c>
      <c r="DN16" s="9"/>
      <c r="DO16" s="19" t="str">
        <f>$C$3</f>
        <v>Tiered (E1)-No-No</v>
      </c>
      <c r="DP16" s="19" t="str">
        <f>$D$3</f>
        <v>Tiered (E1 - All-Electric)-No-No</v>
      </c>
      <c r="DQ16" s="19" t="str">
        <f>$E$3</f>
        <v>Time of Use (E-TOU-C)-No-No</v>
      </c>
      <c r="DR16" s="19" t="str">
        <f>$F$3</f>
        <v>Time of Use (E-TOU-C - All-Electric)-No-No</v>
      </c>
      <c r="DS16" s="19" t="str">
        <f>$G$3</f>
        <v>Time of Use (E-TOU-B)-No-No</v>
      </c>
      <c r="DT16" s="19" t="str">
        <f>$H$3</f>
        <v>Time of Use (E-TOU-D)-No-No</v>
      </c>
      <c r="DU16" s="19" t="str">
        <f>$I$3</f>
        <v>Electric Vehicle (EV-2A)-No-No</v>
      </c>
      <c r="DV16" s="19" t="str">
        <f>$J$3</f>
        <v>Tiered (E1)-No-Yes</v>
      </c>
      <c r="DW16" s="19" t="str">
        <f>$K$3</f>
        <v>Tiered (E1 - All-Electric)-No-Yes</v>
      </c>
      <c r="DX16" s="19" t="str">
        <f>$L$3</f>
        <v>Time of Use (E-TOU-C)-No-Yes</v>
      </c>
      <c r="DY16" s="19" t="str">
        <f>$M$3</f>
        <v>Time of Use (E-TOU-C - All-Electric)-No-Yes</v>
      </c>
      <c r="DZ16" s="19" t="str">
        <f>$N$3</f>
        <v>Time of Use (E-TOU-B)-No-Yes</v>
      </c>
      <c r="EA16" s="19" t="str">
        <f>$O$3</f>
        <v>Time of Use (E-TOU-D)-No-Yes</v>
      </c>
      <c r="EB16" s="19" t="str">
        <f>$P$3</f>
        <v>Electric Vehicle (EV-2A)-No-Yes</v>
      </c>
      <c r="EC16" s="19" t="str">
        <f>$Q$3</f>
        <v>Tiered (E1)-Yes-No</v>
      </c>
      <c r="ED16" s="19" t="str">
        <f>$R$3</f>
        <v>Tiered (E1 - All-Electric)-Yes-No</v>
      </c>
      <c r="EE16" s="19" t="str">
        <f>$S$3</f>
        <v>Time of Use (E-TOU-C)-Yes-No</v>
      </c>
      <c r="EF16" s="19" t="str">
        <f>$T$3</f>
        <v>Time of Use (E-TOU-C - All-Electric)-Yes-No</v>
      </c>
      <c r="EG16" s="19" t="str">
        <f>$U$3</f>
        <v>Time of Use (E-TOU-B)-Yes-No</v>
      </c>
      <c r="EH16" s="19" t="str">
        <f>$V$3</f>
        <v>Time of Use (E-TOU-D)-Yes-No</v>
      </c>
      <c r="EI16" s="19" t="str">
        <f>$W$3</f>
        <v>Electric Vehicle (EV-2A)-Yes-No</v>
      </c>
      <c r="EJ16" s="19" t="str">
        <f>$X$3</f>
        <v>Tiered (E1)-Yes-Yes</v>
      </c>
      <c r="EK16" s="19" t="str">
        <f>$Y$3</f>
        <v>Tiered (E1 - All-Electric)-Yes-Yes</v>
      </c>
      <c r="EL16" s="19" t="str">
        <f>$Z$3</f>
        <v>Time of Use (E-TOU-C)-Yes-Yes</v>
      </c>
      <c r="EM16" s="19" t="str">
        <f>$AA$3</f>
        <v>Time of Use (E-TOU-C - All-Electric)-Yes-Yes</v>
      </c>
      <c r="EN16" s="19" t="str">
        <f>$AB$3</f>
        <v>Time of Use (E-TOU-B)-Yes-Yes</v>
      </c>
      <c r="EO16" s="19" t="str">
        <f>$AC$3</f>
        <v>Time of Use (E-TOU-D)-Yes-Yes</v>
      </c>
      <c r="EP16" s="19" t="str">
        <f>$AD$3</f>
        <v>Electric Vehicle (EV-2A)-Yes-Yes</v>
      </c>
      <c r="EQ16" s="9"/>
      <c r="ER16" s="19" t="str">
        <f>$C$3</f>
        <v>Tiered (E1)-No-No</v>
      </c>
      <c r="ES16" s="19" t="str">
        <f>$D$3</f>
        <v>Tiered (E1 - All-Electric)-No-No</v>
      </c>
      <c r="ET16" s="19" t="str">
        <f>$E$3</f>
        <v>Time of Use (E-TOU-C)-No-No</v>
      </c>
      <c r="EU16" s="19" t="str">
        <f>$F$3</f>
        <v>Time of Use (E-TOU-C - All-Electric)-No-No</v>
      </c>
      <c r="EV16" s="19" t="str">
        <f>$G$3</f>
        <v>Time of Use (E-TOU-B)-No-No</v>
      </c>
      <c r="EW16" s="19" t="str">
        <f>$H$3</f>
        <v>Time of Use (E-TOU-D)-No-No</v>
      </c>
      <c r="EX16" s="19" t="str">
        <f>$I$3</f>
        <v>Electric Vehicle (EV-2A)-No-No</v>
      </c>
      <c r="EY16" s="19" t="str">
        <f>$J$3</f>
        <v>Tiered (E1)-No-Yes</v>
      </c>
      <c r="EZ16" s="19" t="str">
        <f>$K$3</f>
        <v>Tiered (E1 - All-Electric)-No-Yes</v>
      </c>
      <c r="FA16" s="19" t="str">
        <f>$L$3</f>
        <v>Time of Use (E-TOU-C)-No-Yes</v>
      </c>
      <c r="FB16" s="19" t="str">
        <f>$M$3</f>
        <v>Time of Use (E-TOU-C - All-Electric)-No-Yes</v>
      </c>
      <c r="FC16" s="19" t="str">
        <f>$N$3</f>
        <v>Time of Use (E-TOU-B)-No-Yes</v>
      </c>
      <c r="FD16" s="19" t="str">
        <f>$O$3</f>
        <v>Time of Use (E-TOU-D)-No-Yes</v>
      </c>
      <c r="FE16" s="19" t="str">
        <f>$P$3</f>
        <v>Electric Vehicle (EV-2A)-No-Yes</v>
      </c>
      <c r="FF16" s="19" t="str">
        <f>$Q$3</f>
        <v>Tiered (E1)-Yes-No</v>
      </c>
      <c r="FG16" s="19" t="str">
        <f>$R$3</f>
        <v>Tiered (E1 - All-Electric)-Yes-No</v>
      </c>
      <c r="FH16" s="19" t="str">
        <f>$S$3</f>
        <v>Time of Use (E-TOU-C)-Yes-No</v>
      </c>
      <c r="FI16" s="19" t="str">
        <f>$T$3</f>
        <v>Time of Use (E-TOU-C - All-Electric)-Yes-No</v>
      </c>
      <c r="FJ16" s="19" t="str">
        <f>$U$3</f>
        <v>Time of Use (E-TOU-B)-Yes-No</v>
      </c>
      <c r="FK16" s="19" t="str">
        <f>$V$3</f>
        <v>Time of Use (E-TOU-D)-Yes-No</v>
      </c>
      <c r="FL16" s="19" t="str">
        <f>$W$3</f>
        <v>Electric Vehicle (EV-2A)-Yes-No</v>
      </c>
      <c r="FM16" s="19" t="str">
        <f>$X$3</f>
        <v>Tiered (E1)-Yes-Yes</v>
      </c>
      <c r="FN16" s="19" t="str">
        <f>$Y$3</f>
        <v>Tiered (E1 - All-Electric)-Yes-Yes</v>
      </c>
      <c r="FO16" s="19" t="str">
        <f>$Z$3</f>
        <v>Time of Use (E-TOU-C)-Yes-Yes</v>
      </c>
      <c r="FP16" s="19" t="str">
        <f>$AA$3</f>
        <v>Time of Use (E-TOU-C - All-Electric)-Yes-Yes</v>
      </c>
      <c r="FQ16" s="19" t="str">
        <f>$AB$3</f>
        <v>Time of Use (E-TOU-B)-Yes-Yes</v>
      </c>
      <c r="FR16" s="19" t="str">
        <f>$AC$3</f>
        <v>Time of Use (E-TOU-D)-Yes-Yes</v>
      </c>
      <c r="FS16" s="19" t="str">
        <f>$AD$3</f>
        <v>Electric Vehicle (EV-2A)-Yes-Yes</v>
      </c>
      <c r="FT16" s="9"/>
      <c r="FU16" s="19" t="str">
        <f>$C$3</f>
        <v>Tiered (E1)-No-No</v>
      </c>
      <c r="FV16" s="19" t="str">
        <f>$D$3</f>
        <v>Tiered (E1 - All-Electric)-No-No</v>
      </c>
      <c r="FW16" s="19" t="str">
        <f>$E$3</f>
        <v>Time of Use (E-TOU-C)-No-No</v>
      </c>
      <c r="FX16" s="19" t="str">
        <f>$F$3</f>
        <v>Time of Use (E-TOU-C - All-Electric)-No-No</v>
      </c>
      <c r="FY16" s="19" t="str">
        <f>$G$3</f>
        <v>Time of Use (E-TOU-B)-No-No</v>
      </c>
      <c r="FZ16" s="19" t="str">
        <f>$H$3</f>
        <v>Time of Use (E-TOU-D)-No-No</v>
      </c>
      <c r="GA16" s="19" t="str">
        <f>$I$3</f>
        <v>Electric Vehicle (EV-2A)-No-No</v>
      </c>
      <c r="GB16" s="19" t="str">
        <f>$J$3</f>
        <v>Tiered (E1)-No-Yes</v>
      </c>
      <c r="GC16" s="19" t="str">
        <f>$K$3</f>
        <v>Tiered (E1 - All-Electric)-No-Yes</v>
      </c>
      <c r="GD16" s="19" t="str">
        <f>$L$3</f>
        <v>Time of Use (E-TOU-C)-No-Yes</v>
      </c>
      <c r="GE16" s="19" t="str">
        <f>$M$3</f>
        <v>Time of Use (E-TOU-C - All-Electric)-No-Yes</v>
      </c>
      <c r="GF16" s="19" t="str">
        <f>$N$3</f>
        <v>Time of Use (E-TOU-B)-No-Yes</v>
      </c>
      <c r="GG16" s="19" t="str">
        <f>$O$3</f>
        <v>Time of Use (E-TOU-D)-No-Yes</v>
      </c>
      <c r="GH16" s="19" t="str">
        <f>$P$3</f>
        <v>Electric Vehicle (EV-2A)-No-Yes</v>
      </c>
      <c r="GI16" s="19" t="str">
        <f>$Q$3</f>
        <v>Tiered (E1)-Yes-No</v>
      </c>
      <c r="GJ16" s="19" t="str">
        <f>$R$3</f>
        <v>Tiered (E1 - All-Electric)-Yes-No</v>
      </c>
      <c r="GK16" s="19" t="str">
        <f>$S$3</f>
        <v>Time of Use (E-TOU-C)-Yes-No</v>
      </c>
      <c r="GL16" s="19" t="str">
        <f>$T$3</f>
        <v>Time of Use (E-TOU-C - All-Electric)-Yes-No</v>
      </c>
      <c r="GM16" s="19" t="str">
        <f>$U$3</f>
        <v>Time of Use (E-TOU-B)-Yes-No</v>
      </c>
      <c r="GN16" s="19" t="str">
        <f>$V$3</f>
        <v>Time of Use (E-TOU-D)-Yes-No</v>
      </c>
      <c r="GO16" s="19" t="str">
        <f>$W$3</f>
        <v>Electric Vehicle (EV-2A)-Yes-No</v>
      </c>
      <c r="GP16" s="19" t="str">
        <f>$X$3</f>
        <v>Tiered (E1)-Yes-Yes</v>
      </c>
      <c r="GQ16" s="19" t="str">
        <f>$Y$3</f>
        <v>Tiered (E1 - All-Electric)-Yes-Yes</v>
      </c>
      <c r="GR16" s="19" t="str">
        <f>$Z$3</f>
        <v>Time of Use (E-TOU-C)-Yes-Yes</v>
      </c>
      <c r="GS16" s="19" t="str">
        <f>$AA$3</f>
        <v>Time of Use (E-TOU-C - All-Electric)-Yes-Yes</v>
      </c>
      <c r="GT16" s="19" t="str">
        <f>$AB$3</f>
        <v>Time of Use (E-TOU-B)-Yes-Yes</v>
      </c>
      <c r="GU16" s="19" t="str">
        <f>$AC$3</f>
        <v>Time of Use (E-TOU-D)-Yes-Yes</v>
      </c>
      <c r="GV16" s="19" t="str">
        <f>$AD$3</f>
        <v>Electric Vehicle (EV-2A)-Yes-Yes</v>
      </c>
      <c r="GW16" s="9"/>
      <c r="GX16" s="19" t="str">
        <f>$C$3</f>
        <v>Tiered (E1)-No-No</v>
      </c>
      <c r="GY16" s="19" t="str">
        <f>$D$3</f>
        <v>Tiered (E1 - All-Electric)-No-No</v>
      </c>
      <c r="GZ16" s="19" t="str">
        <f>$E$3</f>
        <v>Time of Use (E-TOU-C)-No-No</v>
      </c>
      <c r="HA16" s="19" t="str">
        <f>$F$3</f>
        <v>Time of Use (E-TOU-C - All-Electric)-No-No</v>
      </c>
      <c r="HB16" s="19" t="str">
        <f>$G$3</f>
        <v>Time of Use (E-TOU-B)-No-No</v>
      </c>
      <c r="HC16" s="19" t="str">
        <f>$H$3</f>
        <v>Time of Use (E-TOU-D)-No-No</v>
      </c>
      <c r="HD16" s="19" t="str">
        <f>$I$3</f>
        <v>Electric Vehicle (EV-2A)-No-No</v>
      </c>
      <c r="HE16" s="19" t="str">
        <f>$J$3</f>
        <v>Tiered (E1)-No-Yes</v>
      </c>
      <c r="HF16" s="19" t="str">
        <f>$K$3</f>
        <v>Tiered (E1 - All-Electric)-No-Yes</v>
      </c>
      <c r="HG16" s="19" t="str">
        <f>$L$3</f>
        <v>Time of Use (E-TOU-C)-No-Yes</v>
      </c>
      <c r="HH16" s="19" t="str">
        <f>$M$3</f>
        <v>Time of Use (E-TOU-C - All-Electric)-No-Yes</v>
      </c>
      <c r="HI16" s="19" t="str">
        <f>$N$3</f>
        <v>Time of Use (E-TOU-B)-No-Yes</v>
      </c>
      <c r="HJ16" s="19" t="str">
        <f>$O$3</f>
        <v>Time of Use (E-TOU-D)-No-Yes</v>
      </c>
      <c r="HK16" s="19" t="str">
        <f>$P$3</f>
        <v>Electric Vehicle (EV-2A)-No-Yes</v>
      </c>
      <c r="HL16" s="19" t="str">
        <f>$Q$3</f>
        <v>Tiered (E1)-Yes-No</v>
      </c>
      <c r="HM16" s="19" t="str">
        <f>$R$3</f>
        <v>Tiered (E1 - All-Electric)-Yes-No</v>
      </c>
      <c r="HN16" s="19" t="str">
        <f>$S$3</f>
        <v>Time of Use (E-TOU-C)-Yes-No</v>
      </c>
      <c r="HO16" s="19" t="str">
        <f>$T$3</f>
        <v>Time of Use (E-TOU-C - All-Electric)-Yes-No</v>
      </c>
      <c r="HP16" s="19" t="str">
        <f>$U$3</f>
        <v>Time of Use (E-TOU-B)-Yes-No</v>
      </c>
      <c r="HQ16" s="19" t="str">
        <f>$V$3</f>
        <v>Time of Use (E-TOU-D)-Yes-No</v>
      </c>
      <c r="HR16" s="19" t="str">
        <f>$W$3</f>
        <v>Electric Vehicle (EV-2A)-Yes-No</v>
      </c>
      <c r="HS16" s="19" t="str">
        <f>$X$3</f>
        <v>Tiered (E1)-Yes-Yes</v>
      </c>
      <c r="HT16" s="19" t="str">
        <f>$Y$3</f>
        <v>Tiered (E1 - All-Electric)-Yes-Yes</v>
      </c>
      <c r="HU16" s="19" t="str">
        <f>$Z$3</f>
        <v>Time of Use (E-TOU-C)-Yes-Yes</v>
      </c>
      <c r="HV16" s="19" t="str">
        <f>$AA$3</f>
        <v>Time of Use (E-TOU-C - All-Electric)-Yes-Yes</v>
      </c>
      <c r="HW16" s="19" t="str">
        <f>$AB$3</f>
        <v>Time of Use (E-TOU-B)-Yes-Yes</v>
      </c>
      <c r="HX16" s="19" t="str">
        <f>$AC$3</f>
        <v>Time of Use (E-TOU-D)-Yes-Yes</v>
      </c>
      <c r="HY16" s="19" t="str">
        <f>$AD$3</f>
        <v>Electric Vehicle (EV-2A)-Yes-Yes</v>
      </c>
      <c r="HZ16" s="9"/>
      <c r="IA16" s="19" t="str">
        <f>$C$3</f>
        <v>Tiered (E1)-No-No</v>
      </c>
      <c r="IB16" s="19" t="str">
        <f>$D$3</f>
        <v>Tiered (E1 - All-Electric)-No-No</v>
      </c>
      <c r="IC16" s="19" t="str">
        <f>$E$3</f>
        <v>Time of Use (E-TOU-C)-No-No</v>
      </c>
      <c r="ID16" s="19" t="str">
        <f>$F$3</f>
        <v>Time of Use (E-TOU-C - All-Electric)-No-No</v>
      </c>
      <c r="IE16" s="19" t="str">
        <f>$G$3</f>
        <v>Time of Use (E-TOU-B)-No-No</v>
      </c>
      <c r="IF16" s="19" t="str">
        <f>$H$3</f>
        <v>Time of Use (E-TOU-D)-No-No</v>
      </c>
      <c r="IG16" s="19" t="str">
        <f>$I$3</f>
        <v>Electric Vehicle (EV-2A)-No-No</v>
      </c>
      <c r="IH16" s="19" t="str">
        <f>$J$3</f>
        <v>Tiered (E1)-No-Yes</v>
      </c>
      <c r="II16" s="19" t="str">
        <f>$K$3</f>
        <v>Tiered (E1 - All-Electric)-No-Yes</v>
      </c>
      <c r="IJ16" s="19" t="str">
        <f>$L$3</f>
        <v>Time of Use (E-TOU-C)-No-Yes</v>
      </c>
      <c r="IK16" s="19" t="str">
        <f>$M$3</f>
        <v>Time of Use (E-TOU-C - All-Electric)-No-Yes</v>
      </c>
      <c r="IL16" s="19" t="str">
        <f>$N$3</f>
        <v>Time of Use (E-TOU-B)-No-Yes</v>
      </c>
      <c r="IM16" s="19" t="str">
        <f>$O$3</f>
        <v>Time of Use (E-TOU-D)-No-Yes</v>
      </c>
      <c r="IN16" s="19" t="str">
        <f>$P$3</f>
        <v>Electric Vehicle (EV-2A)-No-Yes</v>
      </c>
      <c r="IO16" s="19" t="str">
        <f>$Q$3</f>
        <v>Tiered (E1)-Yes-No</v>
      </c>
      <c r="IP16" s="19" t="str">
        <f>$R$3</f>
        <v>Tiered (E1 - All-Electric)-Yes-No</v>
      </c>
      <c r="IQ16" s="19" t="str">
        <f>$S$3</f>
        <v>Time of Use (E-TOU-C)-Yes-No</v>
      </c>
      <c r="IR16" s="19" t="str">
        <f>$T$3</f>
        <v>Time of Use (E-TOU-C - All-Electric)-Yes-No</v>
      </c>
      <c r="IS16" s="19" t="str">
        <f>$U$3</f>
        <v>Time of Use (E-TOU-B)-Yes-No</v>
      </c>
      <c r="IT16" s="19" t="str">
        <f>$V$3</f>
        <v>Time of Use (E-TOU-D)-Yes-No</v>
      </c>
      <c r="IU16" s="19" t="str">
        <f>$W$3</f>
        <v>Electric Vehicle (EV-2A)-Yes-No</v>
      </c>
      <c r="IV16" s="19" t="str">
        <f>$X$3</f>
        <v>Tiered (E1)-Yes-Yes</v>
      </c>
      <c r="IW16" s="19" t="str">
        <f>$Y$3</f>
        <v>Tiered (E1 - All-Electric)-Yes-Yes</v>
      </c>
      <c r="IX16" s="19" t="str">
        <f>$Z$3</f>
        <v>Time of Use (E-TOU-C)-Yes-Yes</v>
      </c>
      <c r="IY16" s="19" t="str">
        <f>$AA$3</f>
        <v>Time of Use (E-TOU-C - All-Electric)-Yes-Yes</v>
      </c>
      <c r="IZ16" s="19" t="str">
        <f>$AB$3</f>
        <v>Time of Use (E-TOU-B)-Yes-Yes</v>
      </c>
      <c r="JA16" s="19" t="str">
        <f>$AC$3</f>
        <v>Time of Use (E-TOU-D)-Yes-Yes</v>
      </c>
      <c r="JB16" s="19" t="str">
        <f>$AD$3</f>
        <v>Electric Vehicle (EV-2A)-Yes-Yes</v>
      </c>
      <c r="JC16" s="9"/>
      <c r="JD16" s="19" t="str">
        <f>$C$3</f>
        <v>Tiered (E1)-No-No</v>
      </c>
      <c r="JE16" s="19" t="str">
        <f>$D$3</f>
        <v>Tiered (E1 - All-Electric)-No-No</v>
      </c>
      <c r="JF16" s="19" t="str">
        <f>$E$3</f>
        <v>Time of Use (E-TOU-C)-No-No</v>
      </c>
      <c r="JG16" s="19" t="str">
        <f>$F$3</f>
        <v>Time of Use (E-TOU-C - All-Electric)-No-No</v>
      </c>
      <c r="JH16" s="19" t="str">
        <f>$G$3</f>
        <v>Time of Use (E-TOU-B)-No-No</v>
      </c>
      <c r="JI16" s="19" t="str">
        <f>$H$3</f>
        <v>Time of Use (E-TOU-D)-No-No</v>
      </c>
      <c r="JJ16" s="19" t="str">
        <f>$I$3</f>
        <v>Electric Vehicle (EV-2A)-No-No</v>
      </c>
      <c r="JK16" s="19" t="str">
        <f>$J$3</f>
        <v>Tiered (E1)-No-Yes</v>
      </c>
      <c r="JL16" s="19" t="str">
        <f>$K$3</f>
        <v>Tiered (E1 - All-Electric)-No-Yes</v>
      </c>
      <c r="JM16" s="19" t="str">
        <f>$L$3</f>
        <v>Time of Use (E-TOU-C)-No-Yes</v>
      </c>
      <c r="JN16" s="19" t="str">
        <f>$M$3</f>
        <v>Time of Use (E-TOU-C - All-Electric)-No-Yes</v>
      </c>
      <c r="JO16" s="19" t="str">
        <f>$N$3</f>
        <v>Time of Use (E-TOU-B)-No-Yes</v>
      </c>
      <c r="JP16" s="19" t="str">
        <f>$O$3</f>
        <v>Time of Use (E-TOU-D)-No-Yes</v>
      </c>
      <c r="JQ16" s="19" t="str">
        <f>$P$3</f>
        <v>Electric Vehicle (EV-2A)-No-Yes</v>
      </c>
      <c r="JR16" s="19" t="str">
        <f>$Q$3</f>
        <v>Tiered (E1)-Yes-No</v>
      </c>
      <c r="JS16" s="19" t="str">
        <f>$R$3</f>
        <v>Tiered (E1 - All-Electric)-Yes-No</v>
      </c>
      <c r="JT16" s="19" t="str">
        <f>$S$3</f>
        <v>Time of Use (E-TOU-C)-Yes-No</v>
      </c>
      <c r="JU16" s="19" t="str">
        <f>$T$3</f>
        <v>Time of Use (E-TOU-C - All-Electric)-Yes-No</v>
      </c>
      <c r="JV16" s="19" t="str">
        <f>$U$3</f>
        <v>Time of Use (E-TOU-B)-Yes-No</v>
      </c>
      <c r="JW16" s="19" t="str">
        <f>$V$3</f>
        <v>Time of Use (E-TOU-D)-Yes-No</v>
      </c>
      <c r="JX16" s="19" t="str">
        <f>$W$3</f>
        <v>Electric Vehicle (EV-2A)-Yes-No</v>
      </c>
      <c r="JY16" s="19" t="str">
        <f>$X$3</f>
        <v>Tiered (E1)-Yes-Yes</v>
      </c>
      <c r="JZ16" s="19" t="str">
        <f>$Y$3</f>
        <v>Tiered (E1 - All-Electric)-Yes-Yes</v>
      </c>
      <c r="KA16" s="19" t="str">
        <f>$Z$3</f>
        <v>Time of Use (E-TOU-C)-Yes-Yes</v>
      </c>
      <c r="KB16" s="19" t="str">
        <f>$AA$3</f>
        <v>Time of Use (E-TOU-C - All-Electric)-Yes-Yes</v>
      </c>
      <c r="KC16" s="19" t="str">
        <f>$AB$3</f>
        <v>Time of Use (E-TOU-B)-Yes-Yes</v>
      </c>
      <c r="KD16" s="19" t="str">
        <f>$AC$3</f>
        <v>Time of Use (E-TOU-D)-Yes-Yes</v>
      </c>
      <c r="KE16" s="19" t="str">
        <f>$AD$3</f>
        <v>Electric Vehicle (EV-2A)-Yes-Yes</v>
      </c>
      <c r="KF16" s="9"/>
    </row>
    <row r="17" spans="2:292" ht="18">
      <c r="B17" s="4" t="str">
        <f>$B$55</f>
        <v>Central Single-Speed Heat Pump: 14 SEER, 8.7 HSPF</v>
      </c>
      <c r="C17" s="17">
        <v>2767.2748890817115</v>
      </c>
      <c r="D17" s="17">
        <v>2604.8472143411063</v>
      </c>
      <c r="E17" s="17">
        <v>2676.5806573631007</v>
      </c>
      <c r="F17" s="22">
        <v>2495.9624273931763</v>
      </c>
      <c r="G17" s="22">
        <v>2504.0282176367605</v>
      </c>
      <c r="H17" s="22">
        <v>2627.6820472274781</v>
      </c>
      <c r="I17" s="22">
        <v>2303.9815009012136</v>
      </c>
      <c r="J17" s="101">
        <v>2676.8192503893688</v>
      </c>
      <c r="K17" s="101">
        <v>2517.3583583241643</v>
      </c>
      <c r="L17" s="101">
        <v>2582.8769810683139</v>
      </c>
      <c r="M17" s="101">
        <v>2402.2149844411097</v>
      </c>
      <c r="N17" s="101">
        <v>2423.3978888047741</v>
      </c>
      <c r="O17" s="101">
        <v>2546.1317052563763</v>
      </c>
      <c r="P17" s="101">
        <v>2174.7695401988672</v>
      </c>
      <c r="Q17" s="22">
        <v>2186.1923847370763</v>
      </c>
      <c r="R17" s="22">
        <v>2050.7068456744892</v>
      </c>
      <c r="S17" s="22">
        <v>1994.1768322740188</v>
      </c>
      <c r="T17" s="22">
        <v>2088.6605384162203</v>
      </c>
      <c r="U17" s="22">
        <v>1935.1615350922655</v>
      </c>
      <c r="V17" s="22">
        <v>2113.3466868766163</v>
      </c>
      <c r="W17" s="22">
        <v>1851.0046326417591</v>
      </c>
      <c r="X17" s="101">
        <v>2107.8671088696401</v>
      </c>
      <c r="Y17" s="101">
        <v>1974.750392528412</v>
      </c>
      <c r="Z17" s="101">
        <v>1923.0125802825439</v>
      </c>
      <c r="AA17" s="101">
        <v>2006.4603871203863</v>
      </c>
      <c r="AB17" s="101">
        <v>1855.6451530702179</v>
      </c>
      <c r="AC17" s="101">
        <v>2039.6793508485459</v>
      </c>
      <c r="AD17" s="101">
        <v>1734.3744108549497</v>
      </c>
      <c r="AE17" s="9"/>
      <c r="AF17" s="17">
        <v>2679.6327453158074</v>
      </c>
      <c r="AG17" s="17">
        <v>2615.4916729947668</v>
      </c>
      <c r="AH17" s="17">
        <v>2704.6213211776421</v>
      </c>
      <c r="AI17" s="22">
        <v>2631.9523799642034</v>
      </c>
      <c r="AJ17" s="22">
        <v>2607.4883383997872</v>
      </c>
      <c r="AK17" s="22">
        <v>2632.8331465910364</v>
      </c>
      <c r="AL17" s="22">
        <v>2546.3049124131117</v>
      </c>
      <c r="AM17" s="101">
        <v>2509.6085024819008</v>
      </c>
      <c r="AN17" s="101">
        <v>2445.6502572913155</v>
      </c>
      <c r="AO17" s="101">
        <v>2500.2074555071413</v>
      </c>
      <c r="AP17" s="101">
        <v>2427.745649184259</v>
      </c>
      <c r="AQ17" s="101">
        <v>2423.5721586558147</v>
      </c>
      <c r="AR17" s="101">
        <v>2468.8728215899869</v>
      </c>
      <c r="AS17" s="101">
        <v>2289.0569095901828</v>
      </c>
      <c r="AT17" s="22">
        <v>1927.8557532498817</v>
      </c>
      <c r="AU17" s="22">
        <v>1878.0158048234237</v>
      </c>
      <c r="AV17" s="22">
        <v>1923.9649630175445</v>
      </c>
      <c r="AW17" s="22">
        <v>1922.9773274547733</v>
      </c>
      <c r="AX17" s="22">
        <v>1866.510914418282</v>
      </c>
      <c r="AY17" s="22">
        <v>1965.3175325658226</v>
      </c>
      <c r="AZ17" s="22">
        <v>1936.4326509418242</v>
      </c>
      <c r="BA17" s="101">
        <v>1753.3427242543805</v>
      </c>
      <c r="BB17" s="101">
        <v>1707.0969965134652</v>
      </c>
      <c r="BC17" s="101">
        <v>1735.6235277484359</v>
      </c>
      <c r="BD17" s="101">
        <v>1714.4936527607595</v>
      </c>
      <c r="BE17" s="101">
        <v>1662.0993296076138</v>
      </c>
      <c r="BF17" s="101">
        <v>1796.6454913112734</v>
      </c>
      <c r="BG17" s="101">
        <v>1681.424668425544</v>
      </c>
      <c r="BH17" s="10"/>
      <c r="BI17" s="17">
        <v>2105.7401172950572</v>
      </c>
      <c r="BJ17" s="17">
        <v>2014.3261628759014</v>
      </c>
      <c r="BK17" s="17">
        <v>2076.4838189881038</v>
      </c>
      <c r="BL17" s="22">
        <v>1972.9159327743523</v>
      </c>
      <c r="BM17" s="22">
        <v>1986.4292425440256</v>
      </c>
      <c r="BN17" s="22">
        <v>2046.0601015714144</v>
      </c>
      <c r="BO17" s="22">
        <v>1889.2102653845614</v>
      </c>
      <c r="BP17" s="101">
        <v>2006.4106768134482</v>
      </c>
      <c r="BQ17" s="101">
        <v>1914.9106745721165</v>
      </c>
      <c r="BR17" s="101">
        <v>1959.3131505951401</v>
      </c>
      <c r="BS17" s="101">
        <v>1855.6477760809089</v>
      </c>
      <c r="BT17" s="101">
        <v>1880.9398323462372</v>
      </c>
      <c r="BU17" s="101">
        <v>1950.110999821396</v>
      </c>
      <c r="BV17" s="101">
        <v>1740.670651231896</v>
      </c>
      <c r="BW17" s="22">
        <v>1485.4849048212284</v>
      </c>
      <c r="BX17" s="22">
        <v>1414.5806387301964</v>
      </c>
      <c r="BY17" s="22">
        <v>1426.9747240336926</v>
      </c>
      <c r="BZ17" s="22">
        <v>1436.2118658449649</v>
      </c>
      <c r="CA17" s="22">
        <v>1355.8805312117929</v>
      </c>
      <c r="CB17" s="22">
        <v>1493.7686080117478</v>
      </c>
      <c r="CC17" s="22">
        <v>1389.4273994657713</v>
      </c>
      <c r="CD17" s="101">
        <v>1399.9930797728734</v>
      </c>
      <c r="CE17" s="101">
        <v>1333.3969166385234</v>
      </c>
      <c r="CF17" s="101">
        <v>1335.7374147501164</v>
      </c>
      <c r="CG17" s="101">
        <v>1337.5068069232855</v>
      </c>
      <c r="CH17" s="101">
        <v>1262.0563585798632</v>
      </c>
      <c r="CI17" s="101">
        <v>1408.0824531852397</v>
      </c>
      <c r="CJ17" s="101">
        <v>1262.6615270579687</v>
      </c>
      <c r="CK17" s="10"/>
      <c r="CL17" s="17">
        <v>2504.6713094057695</v>
      </c>
      <c r="CM17" s="17">
        <v>2443.4632473910729</v>
      </c>
      <c r="CN17" s="17">
        <v>2545.5907348278461</v>
      </c>
      <c r="CO17" s="22">
        <v>2476.2447619686418</v>
      </c>
      <c r="CP17" s="22">
        <v>2472.2899476386115</v>
      </c>
      <c r="CQ17" s="22">
        <v>2476.9695626816874</v>
      </c>
      <c r="CR17" s="22">
        <v>2414.9839094192575</v>
      </c>
      <c r="CS17" s="101">
        <v>2351.6673032159292</v>
      </c>
      <c r="CT17" s="101">
        <v>2290.6004089590251</v>
      </c>
      <c r="CU17" s="101">
        <v>2358.0626967614121</v>
      </c>
      <c r="CV17" s="101">
        <v>2288.8766606030126</v>
      </c>
      <c r="CW17" s="101">
        <v>2302.933719828899</v>
      </c>
      <c r="CX17" s="101">
        <v>2328.127671710994</v>
      </c>
      <c r="CY17" s="101">
        <v>2172.4376270645125</v>
      </c>
      <c r="CZ17" s="22">
        <v>1722.0849786652718</v>
      </c>
      <c r="DA17" s="22">
        <v>1676.1196242839112</v>
      </c>
      <c r="DB17" s="22">
        <v>1756.2305342998245</v>
      </c>
      <c r="DC17" s="22">
        <v>1732.2281182336071</v>
      </c>
      <c r="DD17" s="22">
        <v>1680.1514454477954</v>
      </c>
      <c r="DE17" s="22">
        <v>1779.4413542907707</v>
      </c>
      <c r="DF17" s="22">
        <v>1794.5087554985225</v>
      </c>
      <c r="DG17" s="101">
        <v>1561.8349640586282</v>
      </c>
      <c r="DH17" s="101">
        <v>1517.3073305018445</v>
      </c>
      <c r="DI17" s="101">
        <v>1577.4435566636771</v>
      </c>
      <c r="DJ17" s="101">
        <v>1537.8502946510207</v>
      </c>
      <c r="DK17" s="101">
        <v>1487.4024946966358</v>
      </c>
      <c r="DL17" s="101">
        <v>1621.1271859854501</v>
      </c>
      <c r="DM17" s="101">
        <v>1549.0803454261136</v>
      </c>
      <c r="DN17" s="10"/>
      <c r="DO17" s="17">
        <v>2182.2339426550575</v>
      </c>
      <c r="DP17" s="17">
        <v>2088.6803395636375</v>
      </c>
      <c r="DQ17" s="17">
        <v>2141.3157589412695</v>
      </c>
      <c r="DR17" s="22">
        <v>2035.3237473121592</v>
      </c>
      <c r="DS17" s="22">
        <v>2038.7616109230446</v>
      </c>
      <c r="DT17" s="22">
        <v>2108.7828148947337</v>
      </c>
      <c r="DU17" s="22">
        <v>1891.0120144458933</v>
      </c>
      <c r="DV17" s="101">
        <v>2097.2087095978623</v>
      </c>
      <c r="DW17" s="101">
        <v>2003.645887998219</v>
      </c>
      <c r="DX17" s="101">
        <v>2040.9873643707358</v>
      </c>
      <c r="DY17" s="101">
        <v>1934.984908587704</v>
      </c>
      <c r="DZ17" s="101">
        <v>1948.9669802985331</v>
      </c>
      <c r="EA17" s="101">
        <v>2027.2793622528582</v>
      </c>
      <c r="EB17" s="101">
        <v>1767.2231970667965</v>
      </c>
      <c r="EC17" s="22">
        <v>1572.9705100688882</v>
      </c>
      <c r="ED17" s="22">
        <v>1496.0667749561542</v>
      </c>
      <c r="EE17" s="22">
        <v>1498.2300412025445</v>
      </c>
      <c r="EF17" s="22">
        <v>1518.6885473041805</v>
      </c>
      <c r="EG17" s="22">
        <v>1431.5600849356465</v>
      </c>
      <c r="EH17" s="22">
        <v>1569.5170155663914</v>
      </c>
      <c r="EI17" s="22">
        <v>1411.7866277013441</v>
      </c>
      <c r="EJ17" s="101">
        <v>1499.6954109191036</v>
      </c>
      <c r="EK17" s="101">
        <v>1425.9915837512972</v>
      </c>
      <c r="EL17" s="101">
        <v>1422.7326766219549</v>
      </c>
      <c r="EM17" s="101">
        <v>1434.0201823211403</v>
      </c>
      <c r="EN17" s="101">
        <v>1350.5170712902584</v>
      </c>
      <c r="EO17" s="101">
        <v>1498.4568195884244</v>
      </c>
      <c r="EP17" s="101">
        <v>1308.0953739733236</v>
      </c>
      <c r="EQ17" s="10"/>
      <c r="ER17" s="17">
        <v>2130.7424808959504</v>
      </c>
      <c r="ES17" s="17">
        <v>2065.0521055700206</v>
      </c>
      <c r="ET17" s="17">
        <v>2168.9355799514069</v>
      </c>
      <c r="EU17" s="22">
        <v>2094.5113483302903</v>
      </c>
      <c r="EV17" s="22">
        <v>2147.7621857268573</v>
      </c>
      <c r="EW17" s="22">
        <v>2140.2063226458522</v>
      </c>
      <c r="EX17" s="22">
        <v>2093.2232558647552</v>
      </c>
      <c r="EY17" s="101">
        <v>2001.2329150320661</v>
      </c>
      <c r="EZ17" s="101">
        <v>1936.3029453724812</v>
      </c>
      <c r="FA17" s="101">
        <v>2009.4317163214121</v>
      </c>
      <c r="FB17" s="101">
        <v>1935.8689900145384</v>
      </c>
      <c r="FC17" s="101">
        <v>2002.9228979643754</v>
      </c>
      <c r="FD17" s="101">
        <v>2013.296866898402</v>
      </c>
      <c r="FE17" s="101">
        <v>1881.6593811318744</v>
      </c>
      <c r="FF17" s="22">
        <v>1295.8339303969869</v>
      </c>
      <c r="FG17" s="22">
        <v>1278.617530710969</v>
      </c>
      <c r="FH17" s="22">
        <v>1395.234130997037</v>
      </c>
      <c r="FI17" s="22">
        <v>1309.6474418685098</v>
      </c>
      <c r="FJ17" s="22">
        <v>1290.1420377426161</v>
      </c>
      <c r="FK17" s="22">
        <v>1400.8507221282159</v>
      </c>
      <c r="FL17" s="22">
        <v>1459.6271251082042</v>
      </c>
      <c r="FM17" s="101">
        <v>1164.9269186563286</v>
      </c>
      <c r="FN17" s="101">
        <v>1146.1837163333612</v>
      </c>
      <c r="FO17" s="101">
        <v>1238.8856638494947</v>
      </c>
      <c r="FP17" s="101">
        <v>1149.6989424296996</v>
      </c>
      <c r="FQ17" s="101">
        <v>1128.4637397978843</v>
      </c>
      <c r="FR17" s="101">
        <v>1262.9492245144688</v>
      </c>
      <c r="FS17" s="101">
        <v>1243.3619536747474</v>
      </c>
      <c r="FT17" s="10"/>
      <c r="FU17" s="17">
        <v>3558.6932131307999</v>
      </c>
      <c r="FV17" s="17">
        <v>3342.5174977734073</v>
      </c>
      <c r="FW17" s="17">
        <v>3708.2859441192591</v>
      </c>
      <c r="FX17" s="22">
        <v>3463.3686113928648</v>
      </c>
      <c r="FY17" s="22">
        <v>3551.2118707070649</v>
      </c>
      <c r="FZ17" s="22">
        <v>3482.9407224988186</v>
      </c>
      <c r="GA17" s="22">
        <v>3560.8200741642022</v>
      </c>
      <c r="GB17" s="101">
        <v>3347.6714259202013</v>
      </c>
      <c r="GC17" s="101">
        <v>3144.4752044600577</v>
      </c>
      <c r="GD17" s="101">
        <v>3454.141047396814</v>
      </c>
      <c r="GE17" s="101">
        <v>3223.9288956857654</v>
      </c>
      <c r="GF17" s="101">
        <v>3322.1125779114627</v>
      </c>
      <c r="GG17" s="101">
        <v>3276.9524632401799</v>
      </c>
      <c r="GH17" s="101">
        <v>3222.5604364563242</v>
      </c>
      <c r="GI17" s="22">
        <v>2441.2336371575825</v>
      </c>
      <c r="GJ17" s="22">
        <v>2304.4130142443023</v>
      </c>
      <c r="GK17" s="22">
        <v>2532.460404483882</v>
      </c>
      <c r="GL17" s="22">
        <v>2539.5412190915895</v>
      </c>
      <c r="GM17" s="22">
        <v>2384.5296259970764</v>
      </c>
      <c r="GN17" s="22">
        <v>2498.275060845885</v>
      </c>
      <c r="GO17" s="22">
        <v>2697.0323359673926</v>
      </c>
      <c r="GP17" s="101">
        <v>2222.3920171811983</v>
      </c>
      <c r="GQ17" s="101">
        <v>2099.7736212708828</v>
      </c>
      <c r="GR17" s="101">
        <v>2296.7147665793459</v>
      </c>
      <c r="GS17" s="101">
        <v>2277.3546254502571</v>
      </c>
      <c r="GT17" s="101">
        <v>2138.4335148162836</v>
      </c>
      <c r="GU17" s="101">
        <v>2285.8955139189238</v>
      </c>
      <c r="GV17" s="101">
        <v>2358.0365064978682</v>
      </c>
      <c r="GW17" s="10"/>
      <c r="GX17" s="17">
        <v>3145.507606432418</v>
      </c>
      <c r="GY17" s="17">
        <v>2938.5851273653748</v>
      </c>
      <c r="GZ17" s="17">
        <v>3238.1153322148484</v>
      </c>
      <c r="HA17" s="22">
        <v>3003.6814987454209</v>
      </c>
      <c r="HB17" s="22">
        <v>3134.8014116533323</v>
      </c>
      <c r="HC17" s="22">
        <v>3111.1320440257928</v>
      </c>
      <c r="HD17" s="22">
        <v>3155.3384355475164</v>
      </c>
      <c r="HE17" s="101">
        <v>2935.2241992020668</v>
      </c>
      <c r="HF17" s="101">
        <v>2740.0707975888745</v>
      </c>
      <c r="HG17" s="101">
        <v>2985.9417771320568</v>
      </c>
      <c r="HH17" s="101">
        <v>2764.8417774555778</v>
      </c>
      <c r="HI17" s="101">
        <v>2908.1301934818021</v>
      </c>
      <c r="HJ17" s="101">
        <v>2907.1532180983677</v>
      </c>
      <c r="HK17" s="101">
        <v>2825.3813858742683</v>
      </c>
      <c r="HL17" s="22">
        <v>2222.6536031653786</v>
      </c>
      <c r="HM17" s="22">
        <v>2082.8499582454747</v>
      </c>
      <c r="HN17" s="22">
        <v>2299.1987082648384</v>
      </c>
      <c r="HO17" s="22">
        <v>2278.6764134139516</v>
      </c>
      <c r="HP17" s="22">
        <v>2120.2851909651054</v>
      </c>
      <c r="HQ17" s="22">
        <v>2297.8045283156143</v>
      </c>
      <c r="HR17" s="22">
        <v>2445.0412774168472</v>
      </c>
      <c r="HS17" s="101">
        <v>1997.902015114832</v>
      </c>
      <c r="HT17" s="101">
        <v>1876.9459677525526</v>
      </c>
      <c r="HU17" s="101">
        <v>2059.3283822330609</v>
      </c>
      <c r="HV17" s="101">
        <v>2011.3378257326872</v>
      </c>
      <c r="HW17" s="101">
        <v>1874.3000810067233</v>
      </c>
      <c r="HX17" s="101">
        <v>2081.3028331157598</v>
      </c>
      <c r="HY17" s="101">
        <v>2108.0269983074568</v>
      </c>
      <c r="HZ17" s="10"/>
      <c r="IA17" s="17">
        <v>3477.6839320695199</v>
      </c>
      <c r="IB17" s="17">
        <v>3260.0929620613215</v>
      </c>
      <c r="IC17" s="17">
        <v>3635.4947741294009</v>
      </c>
      <c r="ID17" s="22">
        <v>3388.974021732914</v>
      </c>
      <c r="IE17" s="22">
        <v>3517.9285723701919</v>
      </c>
      <c r="IF17" s="22">
        <v>3436.9253313389918</v>
      </c>
      <c r="IG17" s="22">
        <v>3537.2616796801535</v>
      </c>
      <c r="IH17" s="101">
        <v>3263.2592253854432</v>
      </c>
      <c r="II17" s="101">
        <v>3059.6252149195429</v>
      </c>
      <c r="IJ17" s="101">
        <v>3377.0360402238944</v>
      </c>
      <c r="IK17" s="101">
        <v>3146.3278933202041</v>
      </c>
      <c r="IL17" s="101">
        <v>3285.4241719091497</v>
      </c>
      <c r="IM17" s="101">
        <v>3228.2376741750336</v>
      </c>
      <c r="IN17" s="101">
        <v>3192.1378871800421</v>
      </c>
      <c r="IO17" s="22">
        <v>2289.9865461292034</v>
      </c>
      <c r="IP17" s="22">
        <v>2169.328413965899</v>
      </c>
      <c r="IQ17" s="22">
        <v>2441.4688080114397</v>
      </c>
      <c r="IR17" s="22">
        <v>2399.5456796712883</v>
      </c>
      <c r="IS17" s="22">
        <v>2262.8454594253117</v>
      </c>
      <c r="IT17" s="22">
        <v>2392.6736081131003</v>
      </c>
      <c r="IU17" s="22">
        <v>2640.7205351645234</v>
      </c>
      <c r="IV17" s="101">
        <v>2064.7534298382016</v>
      </c>
      <c r="IW17" s="101">
        <v>1963.5700599849226</v>
      </c>
      <c r="IX17" s="101">
        <v>2199.3046056593976</v>
      </c>
      <c r="IY17" s="101">
        <v>2130.3464208430028</v>
      </c>
      <c r="IZ17" s="101">
        <v>2015.7102276898395</v>
      </c>
      <c r="JA17" s="101">
        <v>2174.2830972913384</v>
      </c>
      <c r="JB17" s="101">
        <v>2291.5156310435914</v>
      </c>
      <c r="JC17" s="10"/>
      <c r="JD17" s="17">
        <v>3812.0095695133105</v>
      </c>
      <c r="JE17" s="17">
        <v>3583.6184821360944</v>
      </c>
      <c r="JF17" s="17">
        <v>3730.2577452609025</v>
      </c>
      <c r="JG17" s="22">
        <v>3494.4962053319441</v>
      </c>
      <c r="JH17" s="22">
        <v>3500.5343040509033</v>
      </c>
      <c r="JI17" s="22">
        <v>3628.9903169917275</v>
      </c>
      <c r="JJ17" s="22">
        <v>3375.2722106227052</v>
      </c>
      <c r="JK17" s="101">
        <v>3636.3731148599713</v>
      </c>
      <c r="JL17" s="101">
        <v>3416.2465096283181</v>
      </c>
      <c r="JM17" s="101">
        <v>3534.1857058084602</v>
      </c>
      <c r="JN17" s="101">
        <v>3299.6903941598198</v>
      </c>
      <c r="JO17" s="101">
        <v>3326.4937185988015</v>
      </c>
      <c r="JP17" s="101">
        <v>3466.9273676910634</v>
      </c>
      <c r="JQ17" s="101">
        <v>3107.8245153473963</v>
      </c>
      <c r="JR17" s="22">
        <v>2950.5076314618668</v>
      </c>
      <c r="JS17" s="22">
        <v>2762.6075774937899</v>
      </c>
      <c r="JT17" s="22">
        <v>2731.9350064909236</v>
      </c>
      <c r="JU17" s="22">
        <v>2850.4136535957814</v>
      </c>
      <c r="JV17" s="22">
        <v>2644.4704101549687</v>
      </c>
      <c r="JW17" s="22">
        <v>2879.7115966067922</v>
      </c>
      <c r="JX17" s="22">
        <v>2724.8460285302467</v>
      </c>
      <c r="JY17" s="101">
        <v>2775.8338953082903</v>
      </c>
      <c r="JZ17" s="101">
        <v>2600.7544745296445</v>
      </c>
      <c r="KA17" s="101">
        <v>2551.0870050809322</v>
      </c>
      <c r="KB17" s="101">
        <v>2653.7783116142477</v>
      </c>
      <c r="KC17" s="101">
        <v>2457.3734973632136</v>
      </c>
      <c r="KD17" s="101">
        <v>2710.4086754177201</v>
      </c>
      <c r="KE17" s="101">
        <v>2457.6239055884739</v>
      </c>
      <c r="KF17" s="10"/>
    </row>
    <row r="18" spans="2:292" ht="18">
      <c r="B18" s="4" t="str">
        <f>$B$56</f>
        <v>Central Single-Speed Heat Pump Packaged Unit: 14 SEER, 8.7 HSPF</v>
      </c>
      <c r="C18" s="17">
        <v>2827.7702624069443</v>
      </c>
      <c r="D18" s="17">
        <v>2660.6515763209686</v>
      </c>
      <c r="E18" s="17">
        <v>2729.761572262033</v>
      </c>
      <c r="F18" s="22">
        <v>2549.1920793738173</v>
      </c>
      <c r="G18" s="22">
        <v>2549.2633230228093</v>
      </c>
      <c r="H18" s="22">
        <v>2676.5648245969733</v>
      </c>
      <c r="I18" s="22">
        <v>2342.0012123366987</v>
      </c>
      <c r="J18" s="101">
        <v>2729.7778665391434</v>
      </c>
      <c r="K18" s="101">
        <v>2569.4917130667877</v>
      </c>
      <c r="L18" s="101">
        <v>2632.5675713496876</v>
      </c>
      <c r="M18" s="101">
        <v>2451.6490270122931</v>
      </c>
      <c r="N18" s="101">
        <v>2465.7645932028418</v>
      </c>
      <c r="O18" s="101">
        <v>2592.0238320911285</v>
      </c>
      <c r="P18" s="101">
        <v>2208.5914825321897</v>
      </c>
      <c r="Q18" s="22">
        <v>2241.2553454731169</v>
      </c>
      <c r="R18" s="22">
        <v>2103.3263021368889</v>
      </c>
      <c r="S18" s="22">
        <v>2038.8182847216303</v>
      </c>
      <c r="T18" s="22">
        <v>2141.1342473874911</v>
      </c>
      <c r="U18" s="22">
        <v>1984.8668639602683</v>
      </c>
      <c r="V18" s="22">
        <v>2161.6242206572542</v>
      </c>
      <c r="W18" s="22">
        <v>1888.5030649512964</v>
      </c>
      <c r="X18" s="101">
        <v>2159.356706838741</v>
      </c>
      <c r="Y18" s="101">
        <v>2024.5217418823202</v>
      </c>
      <c r="Z18" s="101">
        <v>1964.914385355801</v>
      </c>
      <c r="AA18" s="101">
        <v>2055.2630637266311</v>
      </c>
      <c r="AB18" s="101">
        <v>1902.5011315142856</v>
      </c>
      <c r="AC18" s="101">
        <v>2085.0731296258828</v>
      </c>
      <c r="AD18" s="101">
        <v>1767.83675415977</v>
      </c>
      <c r="AE18" s="9"/>
      <c r="AF18" s="17">
        <v>2714.8577120701698</v>
      </c>
      <c r="AG18" s="17">
        <v>2650.3454904924965</v>
      </c>
      <c r="AH18" s="17">
        <v>2739.7159912616194</v>
      </c>
      <c r="AI18" s="22">
        <v>2666.6265546848367</v>
      </c>
      <c r="AJ18" s="22">
        <v>2637.4332628616303</v>
      </c>
      <c r="AK18" s="22">
        <v>2664.1383763221893</v>
      </c>
      <c r="AL18" s="22">
        <v>2574.3454214676622</v>
      </c>
      <c r="AM18" s="101">
        <v>2542.2753813659856</v>
      </c>
      <c r="AN18" s="101">
        <v>2477.9874071193744</v>
      </c>
      <c r="AO18" s="101">
        <v>2532.3103189727458</v>
      </c>
      <c r="AP18" s="101">
        <v>2459.4749445051311</v>
      </c>
      <c r="AQ18" s="101">
        <v>2450.7598790072584</v>
      </c>
      <c r="AR18" s="101">
        <v>2497.6390190061416</v>
      </c>
      <c r="AS18" s="101">
        <v>2313.2316476907486</v>
      </c>
      <c r="AT18" s="22">
        <v>1962.9099787561256</v>
      </c>
      <c r="AU18" s="22">
        <v>1911.9976148413077</v>
      </c>
      <c r="AV18" s="22">
        <v>1953.700782895942</v>
      </c>
      <c r="AW18" s="22">
        <v>1957.9317237803314</v>
      </c>
      <c r="AX18" s="22">
        <v>1900.2503123775928</v>
      </c>
      <c r="AY18" s="22">
        <v>1996.3915400250385</v>
      </c>
      <c r="AZ18" s="22">
        <v>1964.3233503115346</v>
      </c>
      <c r="BA18" s="101">
        <v>1785.2618992655025</v>
      </c>
      <c r="BB18" s="101">
        <v>1738.5791508896828</v>
      </c>
      <c r="BC18" s="101">
        <v>1762.6077808918319</v>
      </c>
      <c r="BD18" s="101">
        <v>1745.8047377644898</v>
      </c>
      <c r="BE18" s="101">
        <v>1692.9152899482035</v>
      </c>
      <c r="BF18" s="101">
        <v>1825.184810633488</v>
      </c>
      <c r="BG18" s="101">
        <v>1705.4580692175211</v>
      </c>
      <c r="BH18" s="10"/>
      <c r="BI18" s="17">
        <v>2131.0757662239635</v>
      </c>
      <c r="BJ18" s="17">
        <v>2039.6271303238943</v>
      </c>
      <c r="BK18" s="17">
        <v>2100.987886859114</v>
      </c>
      <c r="BL18" s="22">
        <v>1997.3807080921365</v>
      </c>
      <c r="BM18" s="22">
        <v>2007.2658714975046</v>
      </c>
      <c r="BN18" s="22">
        <v>2068.4355867444133</v>
      </c>
      <c r="BO18" s="22">
        <v>1908.1268158723065</v>
      </c>
      <c r="BP18" s="101">
        <v>2028.9286836410079</v>
      </c>
      <c r="BQ18" s="101">
        <v>1937.444412247339</v>
      </c>
      <c r="BR18" s="101">
        <v>1980.7293269889062</v>
      </c>
      <c r="BS18" s="101">
        <v>1877.0817748153843</v>
      </c>
      <c r="BT18" s="101">
        <v>1899.4249188998288</v>
      </c>
      <c r="BU18" s="101">
        <v>1970.1818064146335</v>
      </c>
      <c r="BV18" s="101">
        <v>1756.2745548027588</v>
      </c>
      <c r="BW18" s="22">
        <v>1510.5772813818737</v>
      </c>
      <c r="BX18" s="22">
        <v>1439.9031854722671</v>
      </c>
      <c r="BY18" s="22">
        <v>1447.7406074522823</v>
      </c>
      <c r="BZ18" s="22">
        <v>1460.4738702351822</v>
      </c>
      <c r="CA18" s="22">
        <v>1380.4033080334314</v>
      </c>
      <c r="CB18" s="22">
        <v>1516.0605645622109</v>
      </c>
      <c r="CC18" s="22">
        <v>1408.3064058569419</v>
      </c>
      <c r="CD18" s="101">
        <v>1422.0634800738264</v>
      </c>
      <c r="CE18" s="101">
        <v>1355.6097281351649</v>
      </c>
      <c r="CF18" s="101">
        <v>1354.0240988433254</v>
      </c>
      <c r="CG18" s="101">
        <v>1358.4333589654041</v>
      </c>
      <c r="CH18" s="101">
        <v>1283.1442560818207</v>
      </c>
      <c r="CI18" s="101">
        <v>1427.9619190841604</v>
      </c>
      <c r="CJ18" s="101">
        <v>1278.0723825053212</v>
      </c>
      <c r="CK18" s="10"/>
      <c r="CL18" s="17">
        <v>2544.7692024249295</v>
      </c>
      <c r="CM18" s="17">
        <v>2483.7104958267723</v>
      </c>
      <c r="CN18" s="17">
        <v>2587.7569641365117</v>
      </c>
      <c r="CO18" s="22">
        <v>2518.5802042260757</v>
      </c>
      <c r="CP18" s="22">
        <v>2509.0525574569806</v>
      </c>
      <c r="CQ18" s="22">
        <v>2513.6972502932804</v>
      </c>
      <c r="CR18" s="22">
        <v>2452.4468629530256</v>
      </c>
      <c r="CS18" s="101">
        <v>2387.0887503754766</v>
      </c>
      <c r="CT18" s="101">
        <v>2326.2353484030737</v>
      </c>
      <c r="CU18" s="101">
        <v>2394.4244077207331</v>
      </c>
      <c r="CV18" s="101">
        <v>2325.4802486889548</v>
      </c>
      <c r="CW18" s="101">
        <v>2334.4215565756003</v>
      </c>
      <c r="CX18" s="101">
        <v>2360.2018032504852</v>
      </c>
      <c r="CY18" s="101">
        <v>2202.7307937397231</v>
      </c>
      <c r="CZ18" s="22">
        <v>1762.1744956754117</v>
      </c>
      <c r="DA18" s="22">
        <v>1715.8365814982076</v>
      </c>
      <c r="DB18" s="22">
        <v>1792.8690259846542</v>
      </c>
      <c r="DC18" s="22">
        <v>1774.4164170340687</v>
      </c>
      <c r="DD18" s="22">
        <v>1721.9176508076177</v>
      </c>
      <c r="DE18" s="22">
        <v>1816.0317953803044</v>
      </c>
      <c r="DF18" s="22">
        <v>1831.8869287383231</v>
      </c>
      <c r="DG18" s="101">
        <v>1597.011069809764</v>
      </c>
      <c r="DH18" s="101">
        <v>1552.0343733534437</v>
      </c>
      <c r="DI18" s="101">
        <v>1608.8034813207032</v>
      </c>
      <c r="DJ18" s="101">
        <v>1573.9665686727715</v>
      </c>
      <c r="DK18" s="101">
        <v>1523.010000712703</v>
      </c>
      <c r="DL18" s="101">
        <v>1653.0598757473656</v>
      </c>
      <c r="DM18" s="101">
        <v>1579.2863063345219</v>
      </c>
      <c r="DN18" s="10"/>
      <c r="DO18" s="17">
        <v>2205.9466659370455</v>
      </c>
      <c r="DP18" s="17">
        <v>2112.3060741927216</v>
      </c>
      <c r="DQ18" s="17">
        <v>2163.7601058155938</v>
      </c>
      <c r="DR18" s="22">
        <v>2057.669539967239</v>
      </c>
      <c r="DS18" s="22">
        <v>2057.7141033234625</v>
      </c>
      <c r="DT18" s="22">
        <v>2129.4663823785822</v>
      </c>
      <c r="DU18" s="22">
        <v>1905.69239366652</v>
      </c>
      <c r="DV18" s="101">
        <v>2120.4940131242611</v>
      </c>
      <c r="DW18" s="101">
        <v>2026.9201341884025</v>
      </c>
      <c r="DX18" s="101">
        <v>2062.888362698714</v>
      </c>
      <c r="DY18" s="101">
        <v>1956.8733794526008</v>
      </c>
      <c r="DZ18" s="101">
        <v>1967.4468487898362</v>
      </c>
      <c r="EA18" s="101">
        <v>2047.5405992988765</v>
      </c>
      <c r="EB18" s="101">
        <v>1781.1506326784588</v>
      </c>
      <c r="EC18" s="22">
        <v>1596.2332767161947</v>
      </c>
      <c r="ED18" s="22">
        <v>1518.9098359710956</v>
      </c>
      <c r="EE18" s="22">
        <v>1516.9425600998936</v>
      </c>
      <c r="EF18" s="22">
        <v>1540.6531500973779</v>
      </c>
      <c r="EG18" s="22">
        <v>1453.0491801824014</v>
      </c>
      <c r="EH18" s="22">
        <v>1589.967287107502</v>
      </c>
      <c r="EI18" s="22">
        <v>1426.2333326968835</v>
      </c>
      <c r="EJ18" s="101">
        <v>1522.4931527129979</v>
      </c>
      <c r="EK18" s="101">
        <v>1448.4205545372135</v>
      </c>
      <c r="EL18" s="101">
        <v>1440.9452599345564</v>
      </c>
      <c r="EM18" s="101">
        <v>1455.3972170275465</v>
      </c>
      <c r="EN18" s="101">
        <v>1371.4763050817448</v>
      </c>
      <c r="EO18" s="101">
        <v>1518.4523892935551</v>
      </c>
      <c r="EP18" s="101">
        <v>1321.7477360316966</v>
      </c>
      <c r="EQ18" s="10"/>
      <c r="ER18" s="17">
        <v>2142.2593481840163</v>
      </c>
      <c r="ES18" s="17">
        <v>2076.4928187396963</v>
      </c>
      <c r="ET18" s="17">
        <v>2180.8906228719402</v>
      </c>
      <c r="EU18" s="22">
        <v>2106.3801120703829</v>
      </c>
      <c r="EV18" s="22">
        <v>2158.3475121757288</v>
      </c>
      <c r="EW18" s="22">
        <v>2150.8095289175112</v>
      </c>
      <c r="EX18" s="22">
        <v>2103.5933573899347</v>
      </c>
      <c r="EY18" s="101">
        <v>2011.5074634298562</v>
      </c>
      <c r="EZ18" s="101">
        <v>1946.3184851675137</v>
      </c>
      <c r="FA18" s="101">
        <v>2019.8332978200713</v>
      </c>
      <c r="FB18" s="101">
        <v>1945.9771264514511</v>
      </c>
      <c r="FC18" s="101">
        <v>2011.9780125037362</v>
      </c>
      <c r="FD18" s="101">
        <v>2022.5674022800602</v>
      </c>
      <c r="FE18" s="101">
        <v>1889.9828145708941</v>
      </c>
      <c r="FF18" s="22">
        <v>1307.134485564954</v>
      </c>
      <c r="FG18" s="22">
        <v>1289.1479718722587</v>
      </c>
      <c r="FH18" s="22">
        <v>1405.8049899330508</v>
      </c>
      <c r="FI18" s="22">
        <v>1321.3610915254369</v>
      </c>
      <c r="FJ18" s="22">
        <v>1300.9831829736918</v>
      </c>
      <c r="FK18" s="22">
        <v>1411.4379306099831</v>
      </c>
      <c r="FL18" s="22">
        <v>1469.9869241890797</v>
      </c>
      <c r="FM18" s="101">
        <v>1174.6549690963914</v>
      </c>
      <c r="FN18" s="101">
        <v>1155.2434083375683</v>
      </c>
      <c r="FO18" s="101">
        <v>1247.926308023674</v>
      </c>
      <c r="FP18" s="101">
        <v>1159.4850457323132</v>
      </c>
      <c r="FQ18" s="101">
        <v>1137.4926231456818</v>
      </c>
      <c r="FR18" s="101">
        <v>1272.2037589522095</v>
      </c>
      <c r="FS18" s="101">
        <v>1251.6750826382929</v>
      </c>
      <c r="FT18" s="10"/>
      <c r="FU18" s="17">
        <v>3645.1472125462083</v>
      </c>
      <c r="FV18" s="17">
        <v>3427.2729832428199</v>
      </c>
      <c r="FW18" s="17">
        <v>3806.725348519697</v>
      </c>
      <c r="FX18" s="22">
        <v>3559.8836761209873</v>
      </c>
      <c r="FY18" s="22">
        <v>3638.6096362782987</v>
      </c>
      <c r="FZ18" s="22">
        <v>3563.4819810277536</v>
      </c>
      <c r="GA18" s="22">
        <v>3663.0137178649416</v>
      </c>
      <c r="GB18" s="101">
        <v>3418.8957699879361</v>
      </c>
      <c r="GC18" s="101">
        <v>3214.9863087955982</v>
      </c>
      <c r="GD18" s="101">
        <v>3533.9804531792201</v>
      </c>
      <c r="GE18" s="101">
        <v>3302.9602330294306</v>
      </c>
      <c r="GF18" s="101">
        <v>3393.8051773147395</v>
      </c>
      <c r="GG18" s="101">
        <v>3343.9475566062956</v>
      </c>
      <c r="GH18" s="101">
        <v>3304.3205151477077</v>
      </c>
      <c r="GI18" s="22">
        <v>2527.2064927888864</v>
      </c>
      <c r="GJ18" s="22">
        <v>2387.7813189148264</v>
      </c>
      <c r="GK18" s="22">
        <v>2619.6461470607128</v>
      </c>
      <c r="GL18" s="22">
        <v>2637.493396663876</v>
      </c>
      <c r="GM18" s="22">
        <v>2479.5309648352745</v>
      </c>
      <c r="GN18" s="22">
        <v>2578.5780133742592</v>
      </c>
      <c r="GO18" s="22">
        <v>2799.0851737652106</v>
      </c>
      <c r="GP18" s="101">
        <v>2294.5714832477374</v>
      </c>
      <c r="GQ18" s="101">
        <v>2169.5699956466051</v>
      </c>
      <c r="GR18" s="101">
        <v>2368.1663337162886</v>
      </c>
      <c r="GS18" s="101">
        <v>2358.3362628031541</v>
      </c>
      <c r="GT18" s="101">
        <v>2216.7152167967211</v>
      </c>
      <c r="GU18" s="101">
        <v>2352.6256851861181</v>
      </c>
      <c r="GV18" s="101">
        <v>2439.6254045987698</v>
      </c>
      <c r="GW18" s="10"/>
      <c r="GX18" s="17">
        <v>3215.8556387777339</v>
      </c>
      <c r="GY18" s="17">
        <v>3006.3868416650339</v>
      </c>
      <c r="GZ18" s="17">
        <v>3314.9178184582292</v>
      </c>
      <c r="HA18" s="22">
        <v>3077.5991215202853</v>
      </c>
      <c r="HB18" s="22">
        <v>3201.9320611777634</v>
      </c>
      <c r="HC18" s="22">
        <v>3175.9324070262546</v>
      </c>
      <c r="HD18" s="22">
        <v>3231.1484288213569</v>
      </c>
      <c r="HE18" s="101">
        <v>2993.5512062509397</v>
      </c>
      <c r="HF18" s="101">
        <v>2796.2374728456293</v>
      </c>
      <c r="HG18" s="101">
        <v>3048.3225959553911</v>
      </c>
      <c r="HH18" s="101">
        <v>2824.7750378218716</v>
      </c>
      <c r="HI18" s="101">
        <v>2962.6936356047909</v>
      </c>
      <c r="HJ18" s="101">
        <v>2960.8176163546113</v>
      </c>
      <c r="HK18" s="101">
        <v>2884.6562047240832</v>
      </c>
      <c r="HL18" s="22">
        <v>2292.2004860859724</v>
      </c>
      <c r="HM18" s="22">
        <v>2149.1846109503144</v>
      </c>
      <c r="HN18" s="22">
        <v>2366.329623744642</v>
      </c>
      <c r="HO18" s="22">
        <v>2354.6292960541878</v>
      </c>
      <c r="HP18" s="22">
        <v>2192.5987616907651</v>
      </c>
      <c r="HQ18" s="22">
        <v>2362.5488147728315</v>
      </c>
      <c r="HR18" s="22">
        <v>2520.8175675888315</v>
      </c>
      <c r="HS18" s="101">
        <v>2056.518931960989</v>
      </c>
      <c r="HT18" s="101">
        <v>1930.2173453876605</v>
      </c>
      <c r="HU18" s="101">
        <v>2113.8708608916882</v>
      </c>
      <c r="HV18" s="101">
        <v>2074.1075612468389</v>
      </c>
      <c r="HW18" s="101">
        <v>1931.0135617589181</v>
      </c>
      <c r="HX18" s="101">
        <v>2134.8905868075658</v>
      </c>
      <c r="HY18" s="101">
        <v>2167.2544976641443</v>
      </c>
      <c r="HZ18" s="10"/>
      <c r="IA18" s="17">
        <v>3569.4814454760849</v>
      </c>
      <c r="IB18" s="17">
        <v>3349.1254954030278</v>
      </c>
      <c r="IC18" s="17">
        <v>3740.7444564290176</v>
      </c>
      <c r="ID18" s="22">
        <v>3491.0911063611857</v>
      </c>
      <c r="IE18" s="22">
        <v>3610.9962474276595</v>
      </c>
      <c r="IF18" s="22">
        <v>3522.3956150289023</v>
      </c>
      <c r="IG18" s="22">
        <v>3648.8440104116607</v>
      </c>
      <c r="IH18" s="101">
        <v>3337.9861566473719</v>
      </c>
      <c r="II18" s="101">
        <v>3131.6011095599515</v>
      </c>
      <c r="IJ18" s="101">
        <v>3461.5359439216954</v>
      </c>
      <c r="IK18" s="101">
        <v>3227.7109966389203</v>
      </c>
      <c r="IL18" s="101">
        <v>3360.2218440392544</v>
      </c>
      <c r="IM18" s="101">
        <v>3297.8235688159289</v>
      </c>
      <c r="IN18" s="101">
        <v>3279.9606775848824</v>
      </c>
      <c r="IO18" s="22">
        <v>2382.2759878712072</v>
      </c>
      <c r="IP18" s="22">
        <v>2257.0519915763712</v>
      </c>
      <c r="IQ18" s="22">
        <v>2535.6493567196949</v>
      </c>
      <c r="IR18" s="22">
        <v>2505.3483268148225</v>
      </c>
      <c r="IS18" s="22">
        <v>2363.4751884968973</v>
      </c>
      <c r="IT18" s="22">
        <v>2479.1043382369858</v>
      </c>
      <c r="IU18" s="22">
        <v>2752.9343158288507</v>
      </c>
      <c r="IV18" s="101">
        <v>2139.9558608243424</v>
      </c>
      <c r="IW18" s="101">
        <v>2033.1106242636258</v>
      </c>
      <c r="IX18" s="101">
        <v>2275.1755768943012</v>
      </c>
      <c r="IY18" s="101">
        <v>2215.3837660083991</v>
      </c>
      <c r="IZ18" s="101">
        <v>2094.3329333109887</v>
      </c>
      <c r="JA18" s="101">
        <v>2244.7924089639714</v>
      </c>
      <c r="JB18" s="101">
        <v>2379.9437777716057</v>
      </c>
      <c r="JC18" s="10"/>
      <c r="JD18" s="17">
        <v>3934.707237264096</v>
      </c>
      <c r="JE18" s="17">
        <v>3695.2357352257181</v>
      </c>
      <c r="JF18" s="17">
        <v>3841.1914243102005</v>
      </c>
      <c r="JG18" s="22">
        <v>3603.464405464289</v>
      </c>
      <c r="JH18" s="22">
        <v>3595.3657700797075</v>
      </c>
      <c r="JI18" s="22">
        <v>3729.685130132219</v>
      </c>
      <c r="JJ18" s="22">
        <v>3466.9533512859648</v>
      </c>
      <c r="JK18" s="101">
        <v>3747.6975017112122</v>
      </c>
      <c r="JL18" s="101">
        <v>3518.4161048995197</v>
      </c>
      <c r="JM18" s="101">
        <v>3633.9902711846057</v>
      </c>
      <c r="JN18" s="101">
        <v>3398.2195722468628</v>
      </c>
      <c r="JO18" s="101">
        <v>3411.8513733682385</v>
      </c>
      <c r="JP18" s="101">
        <v>3558.5088934190167</v>
      </c>
      <c r="JQ18" s="101">
        <v>3186.3307000349787</v>
      </c>
      <c r="JR18" s="22">
        <v>3068.1242773017207</v>
      </c>
      <c r="JS18" s="22">
        <v>2872.8808746060304</v>
      </c>
      <c r="JT18" s="22">
        <v>2826.1657130365202</v>
      </c>
      <c r="JU18" s="22">
        <v>2959.8377280027817</v>
      </c>
      <c r="JV18" s="22">
        <v>2752.0689624228798</v>
      </c>
      <c r="JW18" s="22">
        <v>2979.7420819426989</v>
      </c>
      <c r="JX18" s="22">
        <v>2816.0998620782748</v>
      </c>
      <c r="JY18" s="101">
        <v>2883.4886975018171</v>
      </c>
      <c r="JZ18" s="101">
        <v>2700.0315003600772</v>
      </c>
      <c r="KA18" s="101">
        <v>2635.8077305133129</v>
      </c>
      <c r="KB18" s="101">
        <v>2752.9886942102048</v>
      </c>
      <c r="KC18" s="101">
        <v>2552.778930606572</v>
      </c>
      <c r="KD18" s="101">
        <v>2801.2956762211129</v>
      </c>
      <c r="KE18" s="101">
        <v>2535.6631956386595</v>
      </c>
      <c r="KF18" s="10"/>
    </row>
    <row r="19" spans="2:292" ht="18">
      <c r="B19" s="4" t="str">
        <f>$B$57</f>
        <v>Ducted Variable Speed Heat Pump: 17 SEER, 9.4 HSPF</v>
      </c>
      <c r="C19" s="17">
        <v>2510.2329800376901</v>
      </c>
      <c r="D19" s="17">
        <v>2350.6405037467312</v>
      </c>
      <c r="E19" s="17">
        <v>2431.371024035117</v>
      </c>
      <c r="F19" s="22">
        <v>2250.5599484165591</v>
      </c>
      <c r="G19" s="22">
        <v>2294.8240532999589</v>
      </c>
      <c r="H19" s="22">
        <v>2404.3545527932911</v>
      </c>
      <c r="I19" s="22">
        <v>2115.0453047369529</v>
      </c>
      <c r="J19" s="101">
        <v>2445.45014474957</v>
      </c>
      <c r="K19" s="101">
        <v>2286.1879385032921</v>
      </c>
      <c r="L19" s="101">
        <v>2360.8301105138748</v>
      </c>
      <c r="M19" s="101">
        <v>2180.3932159557949</v>
      </c>
      <c r="N19" s="101">
        <v>2234.0859681072561</v>
      </c>
      <c r="O19" s="101">
        <v>2343.9278849145821</v>
      </c>
      <c r="P19" s="101">
        <v>2020.2823278104333</v>
      </c>
      <c r="Q19" s="22">
        <v>1941.6579428540499</v>
      </c>
      <c r="R19" s="22">
        <v>1819.6538090915119</v>
      </c>
      <c r="S19" s="22">
        <v>1790.9598916823775</v>
      </c>
      <c r="T19" s="22">
        <v>1852.6851597440918</v>
      </c>
      <c r="U19" s="22">
        <v>1714.459980411104</v>
      </c>
      <c r="V19" s="22">
        <v>1896.6162044002017</v>
      </c>
      <c r="W19" s="22">
        <v>1666.3563387206689</v>
      </c>
      <c r="X19" s="101">
        <v>1886.5150434448133</v>
      </c>
      <c r="Y19" s="101">
        <v>1766.5570259672613</v>
      </c>
      <c r="Z19" s="101">
        <v>1739.8997194402862</v>
      </c>
      <c r="AA19" s="101">
        <v>1794.2779364357373</v>
      </c>
      <c r="AB19" s="101">
        <v>1658.3709145430355</v>
      </c>
      <c r="AC19" s="101">
        <v>1844.2325605450444</v>
      </c>
      <c r="AD19" s="101">
        <v>1584.4670981992526</v>
      </c>
      <c r="AE19" s="18"/>
      <c r="AF19" s="17">
        <v>2465.5490841897899</v>
      </c>
      <c r="AG19" s="17">
        <v>2402.3545569906246</v>
      </c>
      <c r="AH19" s="17">
        <v>2479.6550450812747</v>
      </c>
      <c r="AI19" s="22">
        <v>2408.0584967875152</v>
      </c>
      <c r="AJ19" s="22">
        <v>2410.6162019060316</v>
      </c>
      <c r="AK19" s="22">
        <v>2437.2507214498273</v>
      </c>
      <c r="AL19" s="22">
        <v>2340.356535288568</v>
      </c>
      <c r="AM19" s="101">
        <v>2339.4974178719231</v>
      </c>
      <c r="AN19" s="101">
        <v>2276.5178850838711</v>
      </c>
      <c r="AO19" s="101">
        <v>2328.5026138017424</v>
      </c>
      <c r="AP19" s="101">
        <v>2257.1496444763088</v>
      </c>
      <c r="AQ19" s="101">
        <v>2274.6136543109374</v>
      </c>
      <c r="AR19" s="101">
        <v>2316.2537200328475</v>
      </c>
      <c r="AS19" s="101">
        <v>2153.870412107698</v>
      </c>
      <c r="AT19" s="22">
        <v>1712.4181822142439</v>
      </c>
      <c r="AU19" s="22">
        <v>1667.1930687912461</v>
      </c>
      <c r="AV19" s="22">
        <v>1724.532184539104</v>
      </c>
      <c r="AW19" s="22">
        <v>1696.4908198417277</v>
      </c>
      <c r="AX19" s="22">
        <v>1645.2528066657419</v>
      </c>
      <c r="AY19" s="22">
        <v>1767.5089571071649</v>
      </c>
      <c r="AZ19" s="22">
        <v>1728.6607290714421</v>
      </c>
      <c r="BA19" s="101">
        <v>1590.2883155794018</v>
      </c>
      <c r="BB19" s="101">
        <v>1543.3717894680767</v>
      </c>
      <c r="BC19" s="101">
        <v>1588.2007756075707</v>
      </c>
      <c r="BD19" s="101">
        <v>1550.3839011580703</v>
      </c>
      <c r="BE19" s="101">
        <v>1497.2295937143435</v>
      </c>
      <c r="BF19" s="101">
        <v>1645.7260724080631</v>
      </c>
      <c r="BG19" s="101">
        <v>1546.0943948971087</v>
      </c>
      <c r="BH19" s="13"/>
      <c r="BI19" s="17">
        <v>1928.7601575156207</v>
      </c>
      <c r="BJ19" s="17">
        <v>1839.504771556441</v>
      </c>
      <c r="BK19" s="17">
        <v>1903.2083384155837</v>
      </c>
      <c r="BL19" s="22">
        <v>1802.0860128831121</v>
      </c>
      <c r="BM19" s="22">
        <v>1837.4219706142098</v>
      </c>
      <c r="BN19" s="22">
        <v>1888.3268457926304</v>
      </c>
      <c r="BO19" s="22">
        <v>1751.5617706877056</v>
      </c>
      <c r="BP19" s="101">
        <v>1853.2900734000239</v>
      </c>
      <c r="BQ19" s="101">
        <v>1764.3457718121213</v>
      </c>
      <c r="BR19" s="101">
        <v>1814.1318290335282</v>
      </c>
      <c r="BS19" s="101">
        <v>1713.3619480591358</v>
      </c>
      <c r="BT19" s="101">
        <v>1757.5527533863497</v>
      </c>
      <c r="BU19" s="101">
        <v>1816.0819627311655</v>
      </c>
      <c r="BV19" s="101">
        <v>1641.2933761763475</v>
      </c>
      <c r="BW19" s="22">
        <v>1314.7110347061248</v>
      </c>
      <c r="BX19" s="22">
        <v>1249.6569810394046</v>
      </c>
      <c r="BY19" s="22">
        <v>1282.2001360606735</v>
      </c>
      <c r="BZ19" s="22">
        <v>1269.2998813440072</v>
      </c>
      <c r="CA19" s="22">
        <v>1195.5965734550828</v>
      </c>
      <c r="CB19" s="22">
        <v>1340.3341968964025</v>
      </c>
      <c r="CC19" s="22">
        <v>1255.9096567413126</v>
      </c>
      <c r="CD19" s="101">
        <v>1256.4144974591877</v>
      </c>
      <c r="CE19" s="101">
        <v>1195.6267961503706</v>
      </c>
      <c r="CF19" s="101">
        <v>1217.4632037657987</v>
      </c>
      <c r="CG19" s="101">
        <v>1202.212642368748</v>
      </c>
      <c r="CH19" s="101">
        <v>1133.3429192247254</v>
      </c>
      <c r="CI19" s="101">
        <v>1279.3563556587017</v>
      </c>
      <c r="CJ19" s="101">
        <v>1167.3093434635746</v>
      </c>
      <c r="CK19" s="13"/>
      <c r="CL19" s="17">
        <v>2291.1455881391353</v>
      </c>
      <c r="CM19" s="17">
        <v>2230.6023287521762</v>
      </c>
      <c r="CN19" s="17">
        <v>2315.7819917937127</v>
      </c>
      <c r="CO19" s="22">
        <v>2247.1892103191472</v>
      </c>
      <c r="CP19" s="22">
        <v>2270.3669459177017</v>
      </c>
      <c r="CQ19" s="22">
        <v>2281.349154432055</v>
      </c>
      <c r="CR19" s="22">
        <v>2202.9984378783615</v>
      </c>
      <c r="CS19" s="101">
        <v>2182.0565532868854</v>
      </c>
      <c r="CT19" s="101">
        <v>2121.9117636215269</v>
      </c>
      <c r="CU19" s="101">
        <v>2182.9957259872749</v>
      </c>
      <c r="CV19" s="101">
        <v>2114.854392730314</v>
      </c>
      <c r="CW19" s="101">
        <v>2150.4363191154443</v>
      </c>
      <c r="CX19" s="101">
        <v>2176.0749942518173</v>
      </c>
      <c r="CY19" s="101">
        <v>2034.2694786955426</v>
      </c>
      <c r="CZ19" s="22">
        <v>1516.2195876553503</v>
      </c>
      <c r="DA19" s="22">
        <v>1478.6746312250157</v>
      </c>
      <c r="DB19" s="22">
        <v>1559.6373815074396</v>
      </c>
      <c r="DC19" s="22">
        <v>1510.4401511631572</v>
      </c>
      <c r="DD19" s="22">
        <v>1467.9034093693685</v>
      </c>
      <c r="DE19" s="22">
        <v>1589.0349353896565</v>
      </c>
      <c r="DF19" s="22">
        <v>1586.1839969298023</v>
      </c>
      <c r="DG19" s="101">
        <v>1410.450255107681</v>
      </c>
      <c r="DH19" s="101">
        <v>1370.6402629762863</v>
      </c>
      <c r="DI19" s="101">
        <v>1435.7914743141432</v>
      </c>
      <c r="DJ19" s="101">
        <v>1382.3293277917635</v>
      </c>
      <c r="DK19" s="101">
        <v>1337.2264027358137</v>
      </c>
      <c r="DL19" s="101">
        <v>1479.4625239742145</v>
      </c>
      <c r="DM19" s="101">
        <v>1417.6698728072981</v>
      </c>
      <c r="DN19" s="13"/>
      <c r="DO19" s="17">
        <v>2028.0881707923709</v>
      </c>
      <c r="DP19" s="17">
        <v>1935.3894200173911</v>
      </c>
      <c r="DQ19" s="17">
        <v>1991.5780485819278</v>
      </c>
      <c r="DR19" s="22">
        <v>1886.5545460606536</v>
      </c>
      <c r="DS19" s="22">
        <v>1910.3141706006238</v>
      </c>
      <c r="DT19" s="22">
        <v>1972.1585256328099</v>
      </c>
      <c r="DU19" s="22">
        <v>1779.081916384607</v>
      </c>
      <c r="DV19" s="101">
        <v>1959.6591888425103</v>
      </c>
      <c r="DW19" s="101">
        <v>1867.4064396071733</v>
      </c>
      <c r="DX19" s="101">
        <v>1911.0314596605981</v>
      </c>
      <c r="DY19" s="101">
        <v>1806.5132567623616</v>
      </c>
      <c r="DZ19" s="101">
        <v>1838.37269454887</v>
      </c>
      <c r="EA19" s="101">
        <v>1907.1120113954116</v>
      </c>
      <c r="EB19" s="101">
        <v>1681.972467481432</v>
      </c>
      <c r="EC19" s="22">
        <v>1419.2156755661517</v>
      </c>
      <c r="ED19" s="22">
        <v>1346.6123722542077</v>
      </c>
      <c r="EE19" s="22">
        <v>1369.5235022755194</v>
      </c>
      <c r="EF19" s="22">
        <v>1368.870767166253</v>
      </c>
      <c r="EG19" s="22">
        <v>1286.6145000139156</v>
      </c>
      <c r="EH19" s="22">
        <v>1433.1764026351282</v>
      </c>
      <c r="EI19" s="22">
        <v>1300.0106548557162</v>
      </c>
      <c r="EJ19" s="101">
        <v>1364.2389050263801</v>
      </c>
      <c r="EK19" s="101">
        <v>1294.9291313805741</v>
      </c>
      <c r="EL19" s="101">
        <v>1312.1461730177473</v>
      </c>
      <c r="EM19" s="101">
        <v>1305.7517063288756</v>
      </c>
      <c r="EN19" s="101">
        <v>1227.2268597005848</v>
      </c>
      <c r="EO19" s="101">
        <v>1378.9360166894664</v>
      </c>
      <c r="EP19" s="101">
        <v>1222.8127798424355</v>
      </c>
      <c r="EQ19" s="13"/>
      <c r="ER19" s="17">
        <v>1962.5581292396994</v>
      </c>
      <c r="ES19" s="17">
        <v>1902.162706842729</v>
      </c>
      <c r="ET19" s="17">
        <v>1988.8166326786929</v>
      </c>
      <c r="EU19" s="22">
        <v>1920.3913438441368</v>
      </c>
      <c r="EV19" s="22">
        <v>1989.8144112879643</v>
      </c>
      <c r="EW19" s="22">
        <v>1986.3603648798685</v>
      </c>
      <c r="EX19" s="22">
        <v>1932.750741761851</v>
      </c>
      <c r="EY19" s="101">
        <v>1873.2718071166792</v>
      </c>
      <c r="EZ19" s="101">
        <v>1814.1382735381308</v>
      </c>
      <c r="FA19" s="101">
        <v>1878.713181324403</v>
      </c>
      <c r="FB19" s="101">
        <v>1811.7175555909719</v>
      </c>
      <c r="FC19" s="101">
        <v>1889.4143452420237</v>
      </c>
      <c r="FD19" s="101">
        <v>1899.2452793904502</v>
      </c>
      <c r="FE19" s="101">
        <v>1784.9369589078885</v>
      </c>
      <c r="FF19" s="22">
        <v>1148.4724329388396</v>
      </c>
      <c r="FG19" s="22">
        <v>1137.1680474516404</v>
      </c>
      <c r="FH19" s="22">
        <v>1247.6773422852705</v>
      </c>
      <c r="FI19" s="22">
        <v>1152.2344359280341</v>
      </c>
      <c r="FJ19" s="22">
        <v>1139.4270771687122</v>
      </c>
      <c r="FK19" s="22">
        <v>1256.7920447187851</v>
      </c>
      <c r="FL19" s="22">
        <v>1305.6470784610826</v>
      </c>
      <c r="FM19" s="101">
        <v>1062.9509314615254</v>
      </c>
      <c r="FN19" s="101">
        <v>1050.7939768553176</v>
      </c>
      <c r="FO19" s="101">
        <v>1139.8051941390145</v>
      </c>
      <c r="FP19" s="101">
        <v>1047.1712991383649</v>
      </c>
      <c r="FQ19" s="101">
        <v>1033.3980180308836</v>
      </c>
      <c r="FR19" s="101">
        <v>1162.5050504652963</v>
      </c>
      <c r="FS19" s="101">
        <v>1155.6441997445022</v>
      </c>
      <c r="FT19" s="13"/>
      <c r="FU19" s="17">
        <v>3064.782660372583</v>
      </c>
      <c r="FV19" s="17">
        <v>2866.6582379797928</v>
      </c>
      <c r="FW19" s="17">
        <v>3159.8473676814306</v>
      </c>
      <c r="FX19" s="22">
        <v>2935.3813354993663</v>
      </c>
      <c r="FY19" s="22">
        <v>3066.4469361790211</v>
      </c>
      <c r="FZ19" s="22">
        <v>3029.6263615628309</v>
      </c>
      <c r="GA19" s="22">
        <v>3045.4386893395267</v>
      </c>
      <c r="GB19" s="101">
        <v>2924.0328637734324</v>
      </c>
      <c r="GC19" s="101">
        <v>2737.1366374760373</v>
      </c>
      <c r="GD19" s="101">
        <v>2991.2887877459043</v>
      </c>
      <c r="GE19" s="101">
        <v>2779.5437951795107</v>
      </c>
      <c r="GF19" s="101">
        <v>2915.7069069883032</v>
      </c>
      <c r="GG19" s="101">
        <v>2892.4409960371377</v>
      </c>
      <c r="GH19" s="101">
        <v>2823.3961165020405</v>
      </c>
      <c r="GI19" s="22">
        <v>1957.5686099149771</v>
      </c>
      <c r="GJ19" s="22">
        <v>1846.741066654673</v>
      </c>
      <c r="GK19" s="22">
        <v>2057.3241086770731</v>
      </c>
      <c r="GL19" s="22">
        <v>2002.2287370239255</v>
      </c>
      <c r="GM19" s="22">
        <v>1876.6661304977683</v>
      </c>
      <c r="GN19" s="22">
        <v>2053.6838759033403</v>
      </c>
      <c r="GO19" s="22">
        <v>2186.5865187235918</v>
      </c>
      <c r="GP19" s="101">
        <v>1818.6263748674498</v>
      </c>
      <c r="GQ19" s="101">
        <v>1723.1592901370266</v>
      </c>
      <c r="GR19" s="101">
        <v>1904.896853216587</v>
      </c>
      <c r="GS19" s="101">
        <v>1835.8223382390217</v>
      </c>
      <c r="GT19" s="101">
        <v>1727.6624382396906</v>
      </c>
      <c r="GU19" s="101">
        <v>1915.0505655981394</v>
      </c>
      <c r="GV19" s="101">
        <v>1966.8626699629049</v>
      </c>
      <c r="GW19" s="13"/>
      <c r="GX19" s="17">
        <v>2769.5866244073645</v>
      </c>
      <c r="GY19" s="17">
        <v>2579.1029195069773</v>
      </c>
      <c r="GZ19" s="17">
        <v>2827.6766074454517</v>
      </c>
      <c r="HA19" s="22">
        <v>2611.8671634710436</v>
      </c>
      <c r="HB19" s="22">
        <v>2772.8163497873575</v>
      </c>
      <c r="HC19" s="22">
        <v>2765.6956464402774</v>
      </c>
      <c r="HD19" s="22">
        <v>2764.4815602625381</v>
      </c>
      <c r="HE19" s="101">
        <v>2627.5035084250235</v>
      </c>
      <c r="HF19" s="101">
        <v>2445.928411608892</v>
      </c>
      <c r="HG19" s="101">
        <v>2658.3812054239702</v>
      </c>
      <c r="HH19" s="101">
        <v>2452.6648124969211</v>
      </c>
      <c r="HI19" s="101">
        <v>2621.3772837473034</v>
      </c>
      <c r="HJ19" s="101">
        <v>2628.2674944558489</v>
      </c>
      <c r="HK19" s="101">
        <v>2547.1644490436452</v>
      </c>
      <c r="HL19" s="22">
        <v>1855.3923301302937</v>
      </c>
      <c r="HM19" s="22">
        <v>1748.9025829228863</v>
      </c>
      <c r="HN19" s="22">
        <v>1944.6183638918017</v>
      </c>
      <c r="HO19" s="22">
        <v>1877.4024067006073</v>
      </c>
      <c r="HP19" s="22">
        <v>1756.7543274025879</v>
      </c>
      <c r="HQ19" s="22">
        <v>1959.3560601367897</v>
      </c>
      <c r="HR19" s="22">
        <v>2058.652392169613</v>
      </c>
      <c r="HS19" s="101">
        <v>1716.1725927251096</v>
      </c>
      <c r="HT19" s="101">
        <v>1626.6514204709138</v>
      </c>
      <c r="HU19" s="101">
        <v>1786.6121938490708</v>
      </c>
      <c r="HV19" s="101">
        <v>1711.9732324385661</v>
      </c>
      <c r="HW19" s="101">
        <v>1610.549783024778</v>
      </c>
      <c r="HX19" s="101">
        <v>1815.6875272313669</v>
      </c>
      <c r="HY19" s="101">
        <v>1838.1814547398731</v>
      </c>
      <c r="HZ19" s="13"/>
      <c r="IA19" s="17">
        <v>3013.4190001197126</v>
      </c>
      <c r="IB19" s="17">
        <v>2817.049915558614</v>
      </c>
      <c r="IC19" s="17">
        <v>3119.1219857491737</v>
      </c>
      <c r="ID19" s="22">
        <v>2896.6446721382922</v>
      </c>
      <c r="IE19" s="22">
        <v>3060.756164198333</v>
      </c>
      <c r="IF19" s="22">
        <v>3009.9179249917997</v>
      </c>
      <c r="IG19" s="22">
        <v>3053.5496697095491</v>
      </c>
      <c r="IH19" s="101">
        <v>2858.7828810429987</v>
      </c>
      <c r="II19" s="101">
        <v>2674.6840675053941</v>
      </c>
      <c r="IJ19" s="101">
        <v>2931.5936149870577</v>
      </c>
      <c r="IK19" s="101">
        <v>2723.0179648721719</v>
      </c>
      <c r="IL19" s="101">
        <v>2892.1863359732379</v>
      </c>
      <c r="IM19" s="101">
        <v>2858.3666396320268</v>
      </c>
      <c r="IN19" s="101">
        <v>2804.9619831132186</v>
      </c>
      <c r="IO19" s="22">
        <v>1845.4490078811723</v>
      </c>
      <c r="IP19" s="22">
        <v>1759.7956745667011</v>
      </c>
      <c r="IQ19" s="22">
        <v>1998.4560944590503</v>
      </c>
      <c r="IR19" s="22">
        <v>1904.3625072428893</v>
      </c>
      <c r="IS19" s="22">
        <v>1807.3211448501597</v>
      </c>
      <c r="IT19" s="22">
        <v>1978.9504841627886</v>
      </c>
      <c r="IU19" s="22">
        <v>2165.2894632042926</v>
      </c>
      <c r="IV19" s="101">
        <v>1696.9373999351251</v>
      </c>
      <c r="IW19" s="101">
        <v>1623.6697496941536</v>
      </c>
      <c r="IX19" s="101">
        <v>1825.6525026928882</v>
      </c>
      <c r="IY19" s="101">
        <v>1724.3563571089662</v>
      </c>
      <c r="IZ19" s="101">
        <v>1641.3474148580701</v>
      </c>
      <c r="JA19" s="101">
        <v>1823.2394785973495</v>
      </c>
      <c r="JB19" s="101">
        <v>1915.8600073248338</v>
      </c>
      <c r="JC19" s="13"/>
      <c r="JD19" s="17">
        <v>3508.081438742548</v>
      </c>
      <c r="JE19" s="17">
        <v>3296.9200385857957</v>
      </c>
      <c r="JF19" s="17">
        <v>3445.126763808054</v>
      </c>
      <c r="JG19" s="22">
        <v>3214.5577736727041</v>
      </c>
      <c r="JH19" s="22">
        <v>3256.3976019058437</v>
      </c>
      <c r="JI19" s="22">
        <v>3369.7210843827452</v>
      </c>
      <c r="JJ19" s="22">
        <v>3138.08155825221</v>
      </c>
      <c r="JK19" s="101">
        <v>3369.3299765599513</v>
      </c>
      <c r="JL19" s="101">
        <v>3162.5457223043145</v>
      </c>
      <c r="JM19" s="101">
        <v>3291.5227831092825</v>
      </c>
      <c r="JN19" s="101">
        <v>3061.3221723502543</v>
      </c>
      <c r="JO19" s="101">
        <v>3120.4329021952208</v>
      </c>
      <c r="JP19" s="101">
        <v>3241.6416490719289</v>
      </c>
      <c r="JQ19" s="101">
        <v>2934.8614694023986</v>
      </c>
      <c r="JR19" s="22">
        <v>2654.6489126452179</v>
      </c>
      <c r="JS19" s="22">
        <v>2480.5184978292464</v>
      </c>
      <c r="JT19" s="22">
        <v>2486.118191140808</v>
      </c>
      <c r="JU19" s="22">
        <v>2565.7828480022995</v>
      </c>
      <c r="JV19" s="22">
        <v>2368.5009439144146</v>
      </c>
      <c r="JW19" s="22">
        <v>2620.2321714877262</v>
      </c>
      <c r="JX19" s="22">
        <v>2487.6394880015669</v>
      </c>
      <c r="JY19" s="101">
        <v>2523.639551073758</v>
      </c>
      <c r="JZ19" s="101">
        <v>2354.7610058739774</v>
      </c>
      <c r="KA19" s="101">
        <v>2347.0891135796955</v>
      </c>
      <c r="KB19" s="101">
        <v>2417.3365177601768</v>
      </c>
      <c r="KC19" s="101">
        <v>2226.0047450091838</v>
      </c>
      <c r="KD19" s="101">
        <v>2488.5786507255179</v>
      </c>
      <c r="KE19" s="101">
        <v>2285.7917765656794</v>
      </c>
      <c r="KF19" s="13"/>
    </row>
    <row r="20" spans="2:292" ht="18">
      <c r="B20" s="4" t="str">
        <f>$B$58</f>
        <v>Ductless Variable Speed Heat Pump: 19 SEER, 11 HSPF</v>
      </c>
      <c r="C20" s="17">
        <v>2005.2108749548977</v>
      </c>
      <c r="D20" s="17">
        <v>1852.3260063610162</v>
      </c>
      <c r="E20" s="17">
        <v>1947.9237800342976</v>
      </c>
      <c r="F20" s="22">
        <v>1774.7121213226151</v>
      </c>
      <c r="G20" s="22">
        <v>1882.8857005554237</v>
      </c>
      <c r="H20" s="22">
        <v>1961.2688492295522</v>
      </c>
      <c r="I20" s="22">
        <v>1765.1031030444985</v>
      </c>
      <c r="J20" s="101">
        <v>1963.6226086759671</v>
      </c>
      <c r="K20" s="101">
        <v>1811.5635140641691</v>
      </c>
      <c r="L20" s="101">
        <v>1902.6118942118167</v>
      </c>
      <c r="M20" s="101">
        <v>1730.3358001670201</v>
      </c>
      <c r="N20" s="101">
        <v>1843.4965785301802</v>
      </c>
      <c r="O20" s="101">
        <v>1922.0897678476895</v>
      </c>
      <c r="P20" s="101">
        <v>1703.8113926850144</v>
      </c>
      <c r="Q20" s="22">
        <v>1453.6436508105874</v>
      </c>
      <c r="R20" s="22">
        <v>1352.4458031902946</v>
      </c>
      <c r="S20" s="22">
        <v>1389.9922066482975</v>
      </c>
      <c r="T20" s="22">
        <v>1387.5237930187818</v>
      </c>
      <c r="U20" s="22">
        <v>1272.8711972087594</v>
      </c>
      <c r="V20" s="22">
        <v>1464.1723205693638</v>
      </c>
      <c r="W20" s="22">
        <v>1326.7901476164093</v>
      </c>
      <c r="X20" s="101">
        <v>1418.558656829254</v>
      </c>
      <c r="Y20" s="101">
        <v>1320.3301987323257</v>
      </c>
      <c r="Z20" s="101">
        <v>1357.3013769287993</v>
      </c>
      <c r="AA20" s="101">
        <v>1350.4253022852213</v>
      </c>
      <c r="AB20" s="101">
        <v>1239.1368908410782</v>
      </c>
      <c r="AC20" s="101">
        <v>1430.6213071076877</v>
      </c>
      <c r="AD20" s="101">
        <v>1274.4595490299328</v>
      </c>
      <c r="AE20" s="18"/>
      <c r="AF20" s="17">
        <v>1951.5577820028254</v>
      </c>
      <c r="AG20" s="17">
        <v>1890.246987237063</v>
      </c>
      <c r="AH20" s="17">
        <v>1951.8860733869274</v>
      </c>
      <c r="AI20" s="22">
        <v>1882.4237089555656</v>
      </c>
      <c r="AJ20" s="22">
        <v>1951.564111667283</v>
      </c>
      <c r="AK20" s="22">
        <v>1977.3650269403249</v>
      </c>
      <c r="AL20" s="22">
        <v>1908.6353337772421</v>
      </c>
      <c r="AM20" s="101">
        <v>1859.3816433535042</v>
      </c>
      <c r="AN20" s="101">
        <v>1799.9084473119417</v>
      </c>
      <c r="AO20" s="101">
        <v>1840.6417255325566</v>
      </c>
      <c r="AP20" s="101">
        <v>1773.2612775523969</v>
      </c>
      <c r="AQ20" s="101">
        <v>1851.2871951689663</v>
      </c>
      <c r="AR20" s="101">
        <v>1888.7996514578895</v>
      </c>
      <c r="AS20" s="101">
        <v>1772.4805799677163</v>
      </c>
      <c r="AT20" s="22">
        <v>1276.7796685595392</v>
      </c>
      <c r="AU20" s="22">
        <v>1239.0058964060302</v>
      </c>
      <c r="AV20" s="22">
        <v>1322.6195461794489</v>
      </c>
      <c r="AW20" s="22">
        <v>1253.3323361425441</v>
      </c>
      <c r="AX20" s="22">
        <v>1210.5363564574216</v>
      </c>
      <c r="AY20" s="22">
        <v>1360.7514891378808</v>
      </c>
      <c r="AZ20" s="22">
        <v>1339.6422981368294</v>
      </c>
      <c r="BA20" s="101">
        <v>1205.0174895152122</v>
      </c>
      <c r="BB20" s="101">
        <v>1166.1603060180796</v>
      </c>
      <c r="BC20" s="101">
        <v>1229.776937091046</v>
      </c>
      <c r="BD20" s="101">
        <v>1166.5492736915955</v>
      </c>
      <c r="BE20" s="101">
        <v>1122.525837832279</v>
      </c>
      <c r="BF20" s="101">
        <v>1277.370461243228</v>
      </c>
      <c r="BG20" s="101">
        <v>1216.973552476644</v>
      </c>
      <c r="BH20" s="13"/>
      <c r="BI20" s="17">
        <v>1632.79778408793</v>
      </c>
      <c r="BJ20" s="17">
        <v>1546.6478347630525</v>
      </c>
      <c r="BK20" s="17">
        <v>1610.9277767833617</v>
      </c>
      <c r="BL20" s="22">
        <v>1513.3237708556862</v>
      </c>
      <c r="BM20" s="22">
        <v>1585.5997817359087</v>
      </c>
      <c r="BN20" s="22">
        <v>1626.1559556618226</v>
      </c>
      <c r="BO20" s="22">
        <v>1530.1029404216013</v>
      </c>
      <c r="BP20" s="101">
        <v>1582.4340069198313</v>
      </c>
      <c r="BQ20" s="101">
        <v>1496.3424471479311</v>
      </c>
      <c r="BR20" s="101">
        <v>1551.2809084701644</v>
      </c>
      <c r="BS20" s="101">
        <v>1453.7430552717738</v>
      </c>
      <c r="BT20" s="101">
        <v>1531.9004242272192</v>
      </c>
      <c r="BU20" s="101">
        <v>1577.7399369853538</v>
      </c>
      <c r="BV20" s="101">
        <v>1456.3888144027678</v>
      </c>
      <c r="BW20" s="22">
        <v>1057.4107614862396</v>
      </c>
      <c r="BX20" s="22">
        <v>1010.590986037842</v>
      </c>
      <c r="BY20" s="22">
        <v>1060.8695209745324</v>
      </c>
      <c r="BZ20" s="22">
        <v>1020.1971482401722</v>
      </c>
      <c r="CA20" s="22">
        <v>967.15245493263387</v>
      </c>
      <c r="CB20" s="22">
        <v>1105.0404699978228</v>
      </c>
      <c r="CC20" s="22">
        <v>1061.0462592186429</v>
      </c>
      <c r="CD20" s="101">
        <v>1023.5434924463781</v>
      </c>
      <c r="CE20" s="101">
        <v>978.07133381642382</v>
      </c>
      <c r="CF20" s="101">
        <v>1021.9543138141636</v>
      </c>
      <c r="CG20" s="101">
        <v>981.51996586489338</v>
      </c>
      <c r="CH20" s="101">
        <v>930.00206161488109</v>
      </c>
      <c r="CI20" s="101">
        <v>1067.9251559122156</v>
      </c>
      <c r="CJ20" s="101">
        <v>1007.7276697968679</v>
      </c>
      <c r="CK20" s="13"/>
      <c r="CL20" s="17">
        <v>1877.6348544066961</v>
      </c>
      <c r="CM20" s="17">
        <v>1820.4976792090947</v>
      </c>
      <c r="CN20" s="17">
        <v>1892.79467034408</v>
      </c>
      <c r="CO20" s="22">
        <v>1828.0608285904798</v>
      </c>
      <c r="CP20" s="22">
        <v>1903.3019347616694</v>
      </c>
      <c r="CQ20" s="22">
        <v>1913.4338114046416</v>
      </c>
      <c r="CR20" s="22">
        <v>1871.9338629023787</v>
      </c>
      <c r="CS20" s="101">
        <v>1779.4223409744789</v>
      </c>
      <c r="CT20" s="101">
        <v>1724.5186082334158</v>
      </c>
      <c r="CU20" s="101">
        <v>1770.9464329828688</v>
      </c>
      <c r="CV20" s="101">
        <v>1708.7429807707097</v>
      </c>
      <c r="CW20" s="101">
        <v>1792.694565815583</v>
      </c>
      <c r="CX20" s="101">
        <v>1817.6332598621339</v>
      </c>
      <c r="CY20" s="101">
        <v>1718.6639330522903</v>
      </c>
      <c r="CZ20" s="22">
        <v>1183.3728221735578</v>
      </c>
      <c r="DA20" s="22">
        <v>1154.2836579624452</v>
      </c>
      <c r="DB20" s="22">
        <v>1254.0303314613204</v>
      </c>
      <c r="DC20" s="22">
        <v>1174.8163648480906</v>
      </c>
      <c r="DD20" s="22">
        <v>1141.8596541553698</v>
      </c>
      <c r="DE20" s="22">
        <v>1277.7857698525045</v>
      </c>
      <c r="DF20" s="22">
        <v>1297.2535951465397</v>
      </c>
      <c r="DG20" s="101">
        <v>1100.0886699555022</v>
      </c>
      <c r="DH20" s="101">
        <v>1068.733353445235</v>
      </c>
      <c r="DI20" s="101">
        <v>1145.1639351017084</v>
      </c>
      <c r="DJ20" s="101">
        <v>1071.5509402942475</v>
      </c>
      <c r="DK20" s="101">
        <v>1036.0267812841084</v>
      </c>
      <c r="DL20" s="101">
        <v>1181.8905707123101</v>
      </c>
      <c r="DM20" s="101">
        <v>1151.7819177345418</v>
      </c>
      <c r="DN20" s="13"/>
      <c r="DO20" s="17">
        <v>1693.8692247669535</v>
      </c>
      <c r="DP20" s="17">
        <v>1605.0087462503359</v>
      </c>
      <c r="DQ20" s="17">
        <v>1664.8026027704386</v>
      </c>
      <c r="DR20" s="22">
        <v>1564.1276895541207</v>
      </c>
      <c r="DS20" s="22">
        <v>1630.0898655978688</v>
      </c>
      <c r="DT20" s="22">
        <v>1677.6726431888324</v>
      </c>
      <c r="DU20" s="22">
        <v>1546.1833881514074</v>
      </c>
      <c r="DV20" s="101">
        <v>1648.8797526113697</v>
      </c>
      <c r="DW20" s="101">
        <v>1560.1670977636936</v>
      </c>
      <c r="DX20" s="101">
        <v>1611.7329580784146</v>
      </c>
      <c r="DY20" s="101">
        <v>1511.2255224099317</v>
      </c>
      <c r="DZ20" s="101">
        <v>1582.4372733355128</v>
      </c>
      <c r="EA20" s="101">
        <v>1634.6224994360989</v>
      </c>
      <c r="EB20" s="101">
        <v>1482.0248097596168</v>
      </c>
      <c r="EC20" s="22">
        <v>1113.4747489014487</v>
      </c>
      <c r="ED20" s="22">
        <v>1060.8518235257038</v>
      </c>
      <c r="EE20" s="22">
        <v>1113.1812857483653</v>
      </c>
      <c r="EF20" s="22">
        <v>1073.835650368354</v>
      </c>
      <c r="EG20" s="22">
        <v>1014.216250002401</v>
      </c>
      <c r="EH20" s="22">
        <v>1159.7014495076958</v>
      </c>
      <c r="EI20" s="22">
        <v>1088.862883363837</v>
      </c>
      <c r="EJ20" s="101">
        <v>1083.9763093374549</v>
      </c>
      <c r="EK20" s="101">
        <v>1032.65119758118</v>
      </c>
      <c r="EL20" s="101">
        <v>1079.4319443069087</v>
      </c>
      <c r="EM20" s="101">
        <v>1040.2830019898988</v>
      </c>
      <c r="EN20" s="101">
        <v>982.13396590390801</v>
      </c>
      <c r="EO20" s="101">
        <v>1127.2599979200675</v>
      </c>
      <c r="EP20" s="101">
        <v>1043.3171350645757</v>
      </c>
      <c r="EQ20" s="13"/>
      <c r="ER20" s="17">
        <v>1712.8800027032098</v>
      </c>
      <c r="ES20" s="17">
        <v>1664.2189881953052</v>
      </c>
      <c r="ET20" s="17">
        <v>1733.5769365043068</v>
      </c>
      <c r="EU20" s="22">
        <v>1678.44620240991</v>
      </c>
      <c r="EV20" s="22">
        <v>1768.023186068365</v>
      </c>
      <c r="EW20" s="22">
        <v>1765.8762875729258</v>
      </c>
      <c r="EX20" s="22">
        <v>1743.1385729362369</v>
      </c>
      <c r="EY20" s="101">
        <v>1614.7234108075481</v>
      </c>
      <c r="EZ20" s="101">
        <v>1568.7572490805439</v>
      </c>
      <c r="FA20" s="101">
        <v>1611.2718689012304</v>
      </c>
      <c r="FB20" s="101">
        <v>1559.1942814292297</v>
      </c>
      <c r="FC20" s="101">
        <v>1656.2758649001896</v>
      </c>
      <c r="FD20" s="101">
        <v>1669.0829339495797</v>
      </c>
      <c r="FE20" s="101">
        <v>1584.0445314322369</v>
      </c>
      <c r="FF20" s="22">
        <v>973.70566342446705</v>
      </c>
      <c r="FG20" s="22">
        <v>973.13489636353472</v>
      </c>
      <c r="FH20" s="22">
        <v>1077.7390636055763</v>
      </c>
      <c r="FI20" s="22">
        <v>976.83113819922858</v>
      </c>
      <c r="FJ20" s="22">
        <v>976.18448486936427</v>
      </c>
      <c r="FK20" s="22">
        <v>1085.7424832823565</v>
      </c>
      <c r="FL20" s="22">
        <v>1150.1187822849352</v>
      </c>
      <c r="FM20" s="101">
        <v>889.46344618104547</v>
      </c>
      <c r="FN20" s="101">
        <v>884.73332057375262</v>
      </c>
      <c r="FO20" s="101">
        <v>962.05075015835212</v>
      </c>
      <c r="FP20" s="101">
        <v>872.11128784483185</v>
      </c>
      <c r="FQ20" s="101">
        <v>866.75226893152035</v>
      </c>
      <c r="FR20" s="101">
        <v>983.77258311472337</v>
      </c>
      <c r="FS20" s="101">
        <v>996.39944234060169</v>
      </c>
      <c r="FT20" s="13"/>
      <c r="FU20" s="17">
        <v>2408.4038820685291</v>
      </c>
      <c r="FV20" s="17">
        <v>2258.2291615100153</v>
      </c>
      <c r="FW20" s="17">
        <v>2474.0227855661497</v>
      </c>
      <c r="FX20" s="22">
        <v>2303.8816023101276</v>
      </c>
      <c r="FY20" s="22">
        <v>2468.4491910716392</v>
      </c>
      <c r="FZ20" s="22">
        <v>2444.0108978122498</v>
      </c>
      <c r="GA20" s="22">
        <v>2469.9348897575942</v>
      </c>
      <c r="GB20" s="101">
        <v>2276.3906215388151</v>
      </c>
      <c r="GC20" s="101">
        <v>2135.0709015043717</v>
      </c>
      <c r="GD20" s="101">
        <v>2311.1803564449388</v>
      </c>
      <c r="GE20" s="101">
        <v>2151.071489289096</v>
      </c>
      <c r="GF20" s="101">
        <v>2321.6912003894199</v>
      </c>
      <c r="GG20" s="101">
        <v>2313.5497087203553</v>
      </c>
      <c r="GH20" s="101">
        <v>2259.006843541863</v>
      </c>
      <c r="GI20" s="22">
        <v>1447.2265243444908</v>
      </c>
      <c r="GJ20" s="22">
        <v>1395.0083117976312</v>
      </c>
      <c r="GK20" s="22">
        <v>1571.3251872988449</v>
      </c>
      <c r="GL20" s="22">
        <v>1470.8285800245046</v>
      </c>
      <c r="GM20" s="22">
        <v>1411.6677010350577</v>
      </c>
      <c r="GN20" s="22">
        <v>1575.041125199338</v>
      </c>
      <c r="GO20" s="22">
        <v>1687.393885125967</v>
      </c>
      <c r="GP20" s="101">
        <v>1334.1566862249838</v>
      </c>
      <c r="GQ20" s="101">
        <v>1289.1296038964433</v>
      </c>
      <c r="GR20" s="101">
        <v>1423.6655582475616</v>
      </c>
      <c r="GS20" s="101">
        <v>1329.8909060443341</v>
      </c>
      <c r="GT20" s="101">
        <v>1278.8772531642012</v>
      </c>
      <c r="GU20" s="101">
        <v>1443.4362233498452</v>
      </c>
      <c r="GV20" s="101">
        <v>1482.2005796078267</v>
      </c>
      <c r="GW20" s="13"/>
      <c r="GX20" s="17">
        <v>2189.6110396827689</v>
      </c>
      <c r="GY20" s="17">
        <v>2040.7764656893071</v>
      </c>
      <c r="GZ20" s="17">
        <v>2226.819585847104</v>
      </c>
      <c r="HA20" s="22">
        <v>2058.1967281885459</v>
      </c>
      <c r="HB20" s="22">
        <v>2250.2229132412858</v>
      </c>
      <c r="HC20" s="22">
        <v>2247.860941955023</v>
      </c>
      <c r="HD20" s="22">
        <v>2257.4927313088237</v>
      </c>
      <c r="HE20" s="101">
        <v>2060.1200083024119</v>
      </c>
      <c r="HF20" s="101">
        <v>1919.8318325299917</v>
      </c>
      <c r="HG20" s="101">
        <v>2067.9382744347272</v>
      </c>
      <c r="HH20" s="101">
        <v>1908.998100389603</v>
      </c>
      <c r="HI20" s="101">
        <v>2106.7458726747968</v>
      </c>
      <c r="HJ20" s="101">
        <v>2120.3797221649675</v>
      </c>
      <c r="HK20" s="101">
        <v>2055.4275933405806</v>
      </c>
      <c r="HL20" s="22">
        <v>1398.9615726460008</v>
      </c>
      <c r="HM20" s="22">
        <v>1344.7660154339023</v>
      </c>
      <c r="HN20" s="22">
        <v>1500.8206731899213</v>
      </c>
      <c r="HO20" s="22">
        <v>1409.058646774791</v>
      </c>
      <c r="HP20" s="22">
        <v>1347.6575254875916</v>
      </c>
      <c r="HQ20" s="22">
        <v>1516.4526288508262</v>
      </c>
      <c r="HR20" s="22">
        <v>1603.5640564671819</v>
      </c>
      <c r="HS20" s="101">
        <v>1288.1265998541162</v>
      </c>
      <c r="HT20" s="101">
        <v>1237.2305897445017</v>
      </c>
      <c r="HU20" s="101">
        <v>1352.4525158829792</v>
      </c>
      <c r="HV20" s="101">
        <v>1272.1881714266794</v>
      </c>
      <c r="HW20" s="101">
        <v>1214.5252881474278</v>
      </c>
      <c r="HX20" s="101">
        <v>1383.9064875141476</v>
      </c>
      <c r="HY20" s="101">
        <v>1401.7543416742692</v>
      </c>
      <c r="HZ20" s="13"/>
      <c r="IA20" s="17">
        <v>2416.3496617087221</v>
      </c>
      <c r="IB20" s="17">
        <v>2282.655774388259</v>
      </c>
      <c r="IC20" s="17">
        <v>2499.3429106817766</v>
      </c>
      <c r="ID20" s="22">
        <v>2347.8737679512124</v>
      </c>
      <c r="IE20" s="22">
        <v>2521.4991487498064</v>
      </c>
      <c r="IF20" s="22">
        <v>2480.4025693115877</v>
      </c>
      <c r="IG20" s="22">
        <v>2545.7823447952546</v>
      </c>
      <c r="IH20" s="101">
        <v>2253.6246319797083</v>
      </c>
      <c r="II20" s="101">
        <v>2130.1568263289159</v>
      </c>
      <c r="IJ20" s="101">
        <v>2297.1232633656509</v>
      </c>
      <c r="IK20" s="101">
        <v>2157.2398098168405</v>
      </c>
      <c r="IL20" s="101">
        <v>2338.3817050670091</v>
      </c>
      <c r="IM20" s="101">
        <v>2319.2232927867944</v>
      </c>
      <c r="IN20" s="101">
        <v>2282.8987902798699</v>
      </c>
      <c r="IO20" s="22">
        <v>1428.8853796967016</v>
      </c>
      <c r="IP20" s="22">
        <v>1390.7473722478642</v>
      </c>
      <c r="IQ20" s="22">
        <v>1593.4255956737488</v>
      </c>
      <c r="IR20" s="22">
        <v>1474.6013910648592</v>
      </c>
      <c r="IS20" s="22">
        <v>1431.3927492226098</v>
      </c>
      <c r="IT20" s="22">
        <v>1578.8289784286314</v>
      </c>
      <c r="IU20" s="22">
        <v>1748.205047260514</v>
      </c>
      <c r="IV20" s="101">
        <v>1289.0560540700571</v>
      </c>
      <c r="IW20" s="101">
        <v>1255.882130338038</v>
      </c>
      <c r="IX20" s="101">
        <v>1404.3488140986842</v>
      </c>
      <c r="IY20" s="101">
        <v>1299.2188432814733</v>
      </c>
      <c r="IZ20" s="101">
        <v>1261.6342843356035</v>
      </c>
      <c r="JA20" s="101">
        <v>1411.6805818807604</v>
      </c>
      <c r="JB20" s="101">
        <v>1486.6780008029475</v>
      </c>
      <c r="JC20" s="13"/>
      <c r="JD20" s="17">
        <v>2640.4187032224186</v>
      </c>
      <c r="JE20" s="17">
        <v>2449.3232684038826</v>
      </c>
      <c r="JF20" s="17">
        <v>2593.1086766343906</v>
      </c>
      <c r="JG20" s="22">
        <v>2376.6061702609559</v>
      </c>
      <c r="JH20" s="22">
        <v>2523.3818071401565</v>
      </c>
      <c r="JI20" s="22">
        <v>2606.4684942106724</v>
      </c>
      <c r="JJ20" s="22">
        <v>2445.6160872403452</v>
      </c>
      <c r="JK20" s="101">
        <v>2550.685048807411</v>
      </c>
      <c r="JL20" s="101">
        <v>2360.5679462391586</v>
      </c>
      <c r="JM20" s="101">
        <v>2490.2806289448345</v>
      </c>
      <c r="JN20" s="101">
        <v>2274.8865288734787</v>
      </c>
      <c r="JO20" s="101">
        <v>2432.7329010442168</v>
      </c>
      <c r="JP20" s="101">
        <v>2521.6904171286701</v>
      </c>
      <c r="JQ20" s="101">
        <v>2309.8183854382828</v>
      </c>
      <c r="JR20" s="22">
        <v>1892.9611528332741</v>
      </c>
      <c r="JS20" s="22">
        <v>1750.0610931758652</v>
      </c>
      <c r="JT20" s="22">
        <v>1822.9397574242164</v>
      </c>
      <c r="JU20" s="22">
        <v>1820.7544887194329</v>
      </c>
      <c r="JV20" s="22">
        <v>1658.8551680678142</v>
      </c>
      <c r="JW20" s="22">
        <v>1921.2236546453428</v>
      </c>
      <c r="JX20" s="22">
        <v>1842.4643022071043</v>
      </c>
      <c r="JY20" s="101">
        <v>1812.2896157909322</v>
      </c>
      <c r="JZ20" s="101">
        <v>1674.1646954062223</v>
      </c>
      <c r="KA20" s="101">
        <v>1735.204610293227</v>
      </c>
      <c r="KB20" s="101">
        <v>1729.881447482177</v>
      </c>
      <c r="KC20" s="101">
        <v>1573.3921441959747</v>
      </c>
      <c r="KD20" s="101">
        <v>1837.3579022444242</v>
      </c>
      <c r="KE20" s="101">
        <v>1715.5204311438192</v>
      </c>
      <c r="KF20" s="13"/>
    </row>
    <row r="21" spans="2:292" ht="18">
      <c r="B21" s="4">
        <f>$B$59</f>
        <v>0</v>
      </c>
      <c r="C21" s="17"/>
      <c r="D21" s="17"/>
      <c r="E21" s="17"/>
      <c r="F21" s="22"/>
      <c r="G21" s="22"/>
      <c r="H21" s="22"/>
      <c r="I21" s="22"/>
      <c r="J21" s="101"/>
      <c r="K21" s="101"/>
      <c r="L21" s="101"/>
      <c r="M21" s="101"/>
      <c r="N21" s="101"/>
      <c r="O21" s="101"/>
      <c r="P21" s="101"/>
      <c r="Q21" s="22"/>
      <c r="R21" s="22"/>
      <c r="S21" s="22"/>
      <c r="T21" s="22"/>
      <c r="U21" s="22"/>
      <c r="V21" s="22"/>
      <c r="W21" s="22"/>
      <c r="X21" s="101"/>
      <c r="Y21" s="101"/>
      <c r="Z21" s="101"/>
      <c r="AA21" s="101"/>
      <c r="AB21" s="101"/>
      <c r="AC21" s="101"/>
      <c r="AD21" s="101"/>
      <c r="AE21" s="18"/>
      <c r="AF21" s="17"/>
      <c r="AG21" s="17"/>
      <c r="AH21" s="17"/>
      <c r="AI21" s="22"/>
      <c r="AJ21" s="22"/>
      <c r="AK21" s="22"/>
      <c r="AL21" s="22"/>
      <c r="AM21" s="101"/>
      <c r="AN21" s="101"/>
      <c r="AO21" s="101"/>
      <c r="AP21" s="101"/>
      <c r="AQ21" s="101"/>
      <c r="AR21" s="101"/>
      <c r="AS21" s="101"/>
      <c r="AT21" s="22"/>
      <c r="AU21" s="22"/>
      <c r="AV21" s="22"/>
      <c r="AW21" s="22"/>
      <c r="AX21" s="22"/>
      <c r="AY21" s="22"/>
      <c r="AZ21" s="22"/>
      <c r="BA21" s="101"/>
      <c r="BB21" s="101"/>
      <c r="BC21" s="101"/>
      <c r="BD21" s="101"/>
      <c r="BE21" s="101"/>
      <c r="BF21" s="101"/>
      <c r="BG21" s="101"/>
      <c r="BH21" s="13"/>
      <c r="BI21" s="17"/>
      <c r="BJ21" s="17"/>
      <c r="BK21" s="17"/>
      <c r="BL21" s="22"/>
      <c r="BM21" s="22"/>
      <c r="BN21" s="22"/>
      <c r="BO21" s="22"/>
      <c r="BP21" s="101"/>
      <c r="BQ21" s="101"/>
      <c r="BR21" s="101"/>
      <c r="BS21" s="101"/>
      <c r="BT21" s="101"/>
      <c r="BU21" s="101"/>
      <c r="BV21" s="101"/>
      <c r="BW21" s="22"/>
      <c r="BX21" s="22"/>
      <c r="BY21" s="22"/>
      <c r="BZ21" s="22"/>
      <c r="CA21" s="22"/>
      <c r="CB21" s="22"/>
      <c r="CC21" s="22"/>
      <c r="CD21" s="101"/>
      <c r="CE21" s="101"/>
      <c r="CF21" s="101"/>
      <c r="CG21" s="101"/>
      <c r="CH21" s="101"/>
      <c r="CI21" s="101"/>
      <c r="CJ21" s="101"/>
      <c r="CK21" s="13"/>
      <c r="CL21" s="17"/>
      <c r="CM21" s="17"/>
      <c r="CN21" s="17"/>
      <c r="CO21" s="22"/>
      <c r="CP21" s="22"/>
      <c r="CQ21" s="22"/>
      <c r="CR21" s="22"/>
      <c r="CS21" s="101"/>
      <c r="CT21" s="101"/>
      <c r="CU21" s="101"/>
      <c r="CV21" s="101"/>
      <c r="CW21" s="101"/>
      <c r="CX21" s="101"/>
      <c r="CY21" s="101"/>
      <c r="CZ21" s="22"/>
      <c r="DA21" s="22"/>
      <c r="DB21" s="22"/>
      <c r="DC21" s="22"/>
      <c r="DD21" s="22"/>
      <c r="DE21" s="22"/>
      <c r="DF21" s="22"/>
      <c r="DG21" s="101"/>
      <c r="DH21" s="101"/>
      <c r="DI21" s="101"/>
      <c r="DJ21" s="101"/>
      <c r="DK21" s="101"/>
      <c r="DL21" s="101"/>
      <c r="DM21" s="101"/>
      <c r="DN21" s="13"/>
      <c r="DO21" s="17"/>
      <c r="DP21" s="17"/>
      <c r="DQ21" s="17"/>
      <c r="DR21" s="22"/>
      <c r="DS21" s="22"/>
      <c r="DT21" s="22"/>
      <c r="DU21" s="22"/>
      <c r="DV21" s="101"/>
      <c r="DW21" s="101"/>
      <c r="DX21" s="101"/>
      <c r="DY21" s="101"/>
      <c r="DZ21" s="101"/>
      <c r="EA21" s="101"/>
      <c r="EB21" s="101"/>
      <c r="EC21" s="22"/>
      <c r="ED21" s="22"/>
      <c r="EE21" s="22"/>
      <c r="EF21" s="22"/>
      <c r="EG21" s="22"/>
      <c r="EH21" s="22"/>
      <c r="EI21" s="22"/>
      <c r="EJ21" s="101"/>
      <c r="EK21" s="101"/>
      <c r="EL21" s="101"/>
      <c r="EM21" s="101"/>
      <c r="EN21" s="101"/>
      <c r="EO21" s="101"/>
      <c r="EP21" s="101"/>
      <c r="EQ21" s="13"/>
      <c r="ER21" s="17"/>
      <c r="ES21" s="17"/>
      <c r="ET21" s="17"/>
      <c r="EU21" s="22"/>
      <c r="EV21" s="22"/>
      <c r="EW21" s="22"/>
      <c r="EX21" s="22"/>
      <c r="EY21" s="101"/>
      <c r="EZ21" s="101"/>
      <c r="FA21" s="101"/>
      <c r="FB21" s="101"/>
      <c r="FC21" s="101"/>
      <c r="FD21" s="101"/>
      <c r="FE21" s="101"/>
      <c r="FF21" s="22"/>
      <c r="FG21" s="22"/>
      <c r="FH21" s="22"/>
      <c r="FI21" s="22"/>
      <c r="FJ21" s="22"/>
      <c r="FK21" s="22"/>
      <c r="FL21" s="22"/>
      <c r="FM21" s="101"/>
      <c r="FN21" s="101"/>
      <c r="FO21" s="101"/>
      <c r="FP21" s="101"/>
      <c r="FQ21" s="101"/>
      <c r="FR21" s="101"/>
      <c r="FS21" s="101"/>
      <c r="FT21" s="13"/>
      <c r="FU21" s="17"/>
      <c r="FV21" s="17"/>
      <c r="FW21" s="17"/>
      <c r="FX21" s="22"/>
      <c r="FY21" s="22"/>
      <c r="FZ21" s="22"/>
      <c r="GA21" s="22"/>
      <c r="GB21" s="101"/>
      <c r="GC21" s="101"/>
      <c r="GD21" s="101"/>
      <c r="GE21" s="101"/>
      <c r="GF21" s="101"/>
      <c r="GG21" s="101"/>
      <c r="GH21" s="101"/>
      <c r="GI21" s="22"/>
      <c r="GJ21" s="22"/>
      <c r="GK21" s="22"/>
      <c r="GL21" s="22"/>
      <c r="GM21" s="22"/>
      <c r="GN21" s="22"/>
      <c r="GO21" s="22"/>
      <c r="GP21" s="101"/>
      <c r="GQ21" s="101"/>
      <c r="GR21" s="101"/>
      <c r="GS21" s="101"/>
      <c r="GT21" s="101"/>
      <c r="GU21" s="101"/>
      <c r="GV21" s="101"/>
      <c r="GW21" s="13"/>
      <c r="GX21" s="17"/>
      <c r="GY21" s="17"/>
      <c r="GZ21" s="17"/>
      <c r="HA21" s="22"/>
      <c r="HB21" s="22"/>
      <c r="HC21" s="22"/>
      <c r="HD21" s="22"/>
      <c r="HE21" s="101"/>
      <c r="HF21" s="101"/>
      <c r="HG21" s="101"/>
      <c r="HH21" s="101"/>
      <c r="HI21" s="101"/>
      <c r="HJ21" s="101"/>
      <c r="HK21" s="101"/>
      <c r="HL21" s="22"/>
      <c r="HM21" s="22"/>
      <c r="HN21" s="22"/>
      <c r="HO21" s="22"/>
      <c r="HP21" s="22"/>
      <c r="HQ21" s="22"/>
      <c r="HR21" s="22"/>
      <c r="HS21" s="101"/>
      <c r="HT21" s="101"/>
      <c r="HU21" s="101"/>
      <c r="HV21" s="101"/>
      <c r="HW21" s="101"/>
      <c r="HX21" s="101"/>
      <c r="HY21" s="101"/>
      <c r="HZ21" s="13"/>
      <c r="IA21" s="17"/>
      <c r="IB21" s="17"/>
      <c r="IC21" s="17"/>
      <c r="ID21" s="22"/>
      <c r="IE21" s="22"/>
      <c r="IF21" s="22"/>
      <c r="IG21" s="22"/>
      <c r="IH21" s="101"/>
      <c r="II21" s="101"/>
      <c r="IJ21" s="101"/>
      <c r="IK21" s="101"/>
      <c r="IL21" s="101"/>
      <c r="IM21" s="101"/>
      <c r="IN21" s="101"/>
      <c r="IO21" s="22"/>
      <c r="IP21" s="22"/>
      <c r="IQ21" s="22"/>
      <c r="IR21" s="22"/>
      <c r="IS21" s="22"/>
      <c r="IT21" s="22"/>
      <c r="IU21" s="22"/>
      <c r="IV21" s="101"/>
      <c r="IW21" s="101"/>
      <c r="IX21" s="101"/>
      <c r="IY21" s="101"/>
      <c r="IZ21" s="101"/>
      <c r="JA21" s="101"/>
      <c r="JB21" s="101"/>
      <c r="JC21" s="13"/>
      <c r="JD21" s="17"/>
      <c r="JE21" s="17"/>
      <c r="JF21" s="17"/>
      <c r="JG21" s="22"/>
      <c r="JH21" s="22"/>
      <c r="JI21" s="22"/>
      <c r="JJ21" s="22"/>
      <c r="JK21" s="101"/>
      <c r="JL21" s="101"/>
      <c r="JM21" s="101"/>
      <c r="JN21" s="101"/>
      <c r="JO21" s="101"/>
      <c r="JP21" s="101"/>
      <c r="JQ21" s="101"/>
      <c r="JR21" s="22"/>
      <c r="JS21" s="22"/>
      <c r="JT21" s="22"/>
      <c r="JU21" s="22"/>
      <c r="JV21" s="22"/>
      <c r="JW21" s="22"/>
      <c r="JX21" s="22"/>
      <c r="JY21" s="101"/>
      <c r="JZ21" s="101"/>
      <c r="KA21" s="101"/>
      <c r="KB21" s="101"/>
      <c r="KC21" s="101"/>
      <c r="KD21" s="101"/>
      <c r="KE21" s="101"/>
      <c r="KF21" s="13"/>
    </row>
    <row r="22" spans="2:292" ht="18">
      <c r="B22" s="4">
        <f>$B$60</f>
        <v>0</v>
      </c>
      <c r="C22" s="17"/>
      <c r="D22" s="17"/>
      <c r="E22" s="17"/>
      <c r="F22" s="22"/>
      <c r="G22" s="22"/>
      <c r="H22" s="22"/>
      <c r="I22" s="22"/>
      <c r="J22" s="101"/>
      <c r="K22" s="101"/>
      <c r="L22" s="101"/>
      <c r="M22" s="101"/>
      <c r="N22" s="101"/>
      <c r="O22" s="101"/>
      <c r="P22" s="101"/>
      <c r="Q22" s="22"/>
      <c r="R22" s="22"/>
      <c r="S22" s="22"/>
      <c r="T22" s="22"/>
      <c r="U22" s="22"/>
      <c r="V22" s="22"/>
      <c r="W22" s="22"/>
      <c r="X22" s="101"/>
      <c r="Y22" s="101"/>
      <c r="Z22" s="101"/>
      <c r="AA22" s="101"/>
      <c r="AB22" s="101"/>
      <c r="AC22" s="101"/>
      <c r="AD22" s="101"/>
      <c r="AE22" s="18"/>
      <c r="AF22" s="17"/>
      <c r="AG22" s="17"/>
      <c r="AH22" s="17"/>
      <c r="AI22" s="22"/>
      <c r="AJ22" s="22"/>
      <c r="AK22" s="22"/>
      <c r="AL22" s="22"/>
      <c r="AM22" s="101"/>
      <c r="AN22" s="101"/>
      <c r="AO22" s="101"/>
      <c r="AP22" s="101"/>
      <c r="AQ22" s="101"/>
      <c r="AR22" s="101"/>
      <c r="AS22" s="101"/>
      <c r="AT22" s="22"/>
      <c r="AU22" s="22"/>
      <c r="AV22" s="22"/>
      <c r="AW22" s="22"/>
      <c r="AX22" s="22"/>
      <c r="AY22" s="22"/>
      <c r="AZ22" s="22"/>
      <c r="BA22" s="101"/>
      <c r="BB22" s="101"/>
      <c r="BC22" s="101"/>
      <c r="BD22" s="101"/>
      <c r="BE22" s="101"/>
      <c r="BF22" s="101"/>
      <c r="BG22" s="101"/>
      <c r="BH22" s="13"/>
      <c r="BI22" s="17"/>
      <c r="BJ22" s="17"/>
      <c r="BK22" s="17"/>
      <c r="BL22" s="22"/>
      <c r="BM22" s="22"/>
      <c r="BN22" s="22"/>
      <c r="BO22" s="22"/>
      <c r="BP22" s="101"/>
      <c r="BQ22" s="101"/>
      <c r="BR22" s="101"/>
      <c r="BS22" s="101"/>
      <c r="BT22" s="101"/>
      <c r="BU22" s="101"/>
      <c r="BV22" s="101"/>
      <c r="BW22" s="22"/>
      <c r="BX22" s="22"/>
      <c r="BY22" s="22"/>
      <c r="BZ22" s="22"/>
      <c r="CA22" s="22"/>
      <c r="CB22" s="22"/>
      <c r="CC22" s="22"/>
      <c r="CD22" s="101"/>
      <c r="CE22" s="101"/>
      <c r="CF22" s="101"/>
      <c r="CG22" s="101"/>
      <c r="CH22" s="101"/>
      <c r="CI22" s="101"/>
      <c r="CJ22" s="101"/>
      <c r="CK22" s="13"/>
      <c r="CL22" s="17"/>
      <c r="CM22" s="17"/>
      <c r="CN22" s="17"/>
      <c r="CO22" s="22"/>
      <c r="CP22" s="22"/>
      <c r="CQ22" s="22"/>
      <c r="CR22" s="22"/>
      <c r="CS22" s="101"/>
      <c r="CT22" s="101"/>
      <c r="CU22" s="101"/>
      <c r="CV22" s="101"/>
      <c r="CW22" s="101"/>
      <c r="CX22" s="101"/>
      <c r="CY22" s="101"/>
      <c r="CZ22" s="22"/>
      <c r="DA22" s="22"/>
      <c r="DB22" s="22"/>
      <c r="DC22" s="22"/>
      <c r="DD22" s="22"/>
      <c r="DE22" s="22"/>
      <c r="DF22" s="22"/>
      <c r="DG22" s="101"/>
      <c r="DH22" s="101"/>
      <c r="DI22" s="101"/>
      <c r="DJ22" s="101"/>
      <c r="DK22" s="101"/>
      <c r="DL22" s="101"/>
      <c r="DM22" s="101"/>
      <c r="DN22" s="13"/>
      <c r="DO22" s="17"/>
      <c r="DP22" s="17"/>
      <c r="DQ22" s="17"/>
      <c r="DR22" s="22"/>
      <c r="DS22" s="22"/>
      <c r="DT22" s="22"/>
      <c r="DU22" s="22"/>
      <c r="DV22" s="101"/>
      <c r="DW22" s="101"/>
      <c r="DX22" s="101"/>
      <c r="DY22" s="101"/>
      <c r="DZ22" s="101"/>
      <c r="EA22" s="101"/>
      <c r="EB22" s="101"/>
      <c r="EC22" s="22"/>
      <c r="ED22" s="22"/>
      <c r="EE22" s="22"/>
      <c r="EF22" s="22"/>
      <c r="EG22" s="22"/>
      <c r="EH22" s="22"/>
      <c r="EI22" s="22"/>
      <c r="EJ22" s="101"/>
      <c r="EK22" s="101"/>
      <c r="EL22" s="101"/>
      <c r="EM22" s="101"/>
      <c r="EN22" s="101"/>
      <c r="EO22" s="101"/>
      <c r="EP22" s="101"/>
      <c r="EQ22" s="13"/>
      <c r="ER22" s="17"/>
      <c r="ES22" s="17"/>
      <c r="ET22" s="17"/>
      <c r="EU22" s="22"/>
      <c r="EV22" s="22"/>
      <c r="EW22" s="22"/>
      <c r="EX22" s="22"/>
      <c r="EY22" s="101"/>
      <c r="EZ22" s="101"/>
      <c r="FA22" s="101"/>
      <c r="FB22" s="101"/>
      <c r="FC22" s="101"/>
      <c r="FD22" s="101"/>
      <c r="FE22" s="101"/>
      <c r="FF22" s="22"/>
      <c r="FG22" s="22"/>
      <c r="FH22" s="22"/>
      <c r="FI22" s="22"/>
      <c r="FJ22" s="22"/>
      <c r="FK22" s="22"/>
      <c r="FL22" s="22"/>
      <c r="FM22" s="101"/>
      <c r="FN22" s="101"/>
      <c r="FO22" s="101"/>
      <c r="FP22" s="101"/>
      <c r="FQ22" s="101"/>
      <c r="FR22" s="101"/>
      <c r="FS22" s="101"/>
      <c r="FT22" s="13"/>
      <c r="FU22" s="17"/>
      <c r="FV22" s="17"/>
      <c r="FW22" s="17"/>
      <c r="FX22" s="22"/>
      <c r="FY22" s="22"/>
      <c r="FZ22" s="22"/>
      <c r="GA22" s="22"/>
      <c r="GB22" s="101"/>
      <c r="GC22" s="101"/>
      <c r="GD22" s="101"/>
      <c r="GE22" s="101"/>
      <c r="GF22" s="101"/>
      <c r="GG22" s="101"/>
      <c r="GH22" s="101"/>
      <c r="GI22" s="22"/>
      <c r="GJ22" s="22"/>
      <c r="GK22" s="22"/>
      <c r="GL22" s="22"/>
      <c r="GM22" s="22"/>
      <c r="GN22" s="22"/>
      <c r="GO22" s="22"/>
      <c r="GP22" s="101"/>
      <c r="GQ22" s="101"/>
      <c r="GR22" s="101"/>
      <c r="GS22" s="101"/>
      <c r="GT22" s="101"/>
      <c r="GU22" s="101"/>
      <c r="GV22" s="101"/>
      <c r="GW22" s="13"/>
      <c r="GX22" s="17"/>
      <c r="GY22" s="17"/>
      <c r="GZ22" s="17"/>
      <c r="HA22" s="22"/>
      <c r="HB22" s="22"/>
      <c r="HC22" s="22"/>
      <c r="HD22" s="22"/>
      <c r="HE22" s="101"/>
      <c r="HF22" s="101"/>
      <c r="HG22" s="101"/>
      <c r="HH22" s="101"/>
      <c r="HI22" s="101"/>
      <c r="HJ22" s="101"/>
      <c r="HK22" s="101"/>
      <c r="HL22" s="22"/>
      <c r="HM22" s="22"/>
      <c r="HN22" s="22"/>
      <c r="HO22" s="22"/>
      <c r="HP22" s="22"/>
      <c r="HQ22" s="22"/>
      <c r="HR22" s="22"/>
      <c r="HS22" s="101"/>
      <c r="HT22" s="101"/>
      <c r="HU22" s="101"/>
      <c r="HV22" s="101"/>
      <c r="HW22" s="101"/>
      <c r="HX22" s="101"/>
      <c r="HY22" s="101"/>
      <c r="HZ22" s="13"/>
      <c r="IA22" s="17"/>
      <c r="IB22" s="17"/>
      <c r="IC22" s="17"/>
      <c r="ID22" s="22"/>
      <c r="IE22" s="22"/>
      <c r="IF22" s="22"/>
      <c r="IG22" s="22"/>
      <c r="IH22" s="101"/>
      <c r="II22" s="101"/>
      <c r="IJ22" s="101"/>
      <c r="IK22" s="101"/>
      <c r="IL22" s="101"/>
      <c r="IM22" s="101"/>
      <c r="IN22" s="101"/>
      <c r="IO22" s="22"/>
      <c r="IP22" s="22"/>
      <c r="IQ22" s="22"/>
      <c r="IR22" s="22"/>
      <c r="IS22" s="22"/>
      <c r="IT22" s="22"/>
      <c r="IU22" s="22"/>
      <c r="IV22" s="101"/>
      <c r="IW22" s="101"/>
      <c r="IX22" s="101"/>
      <c r="IY22" s="101"/>
      <c r="IZ22" s="101"/>
      <c r="JA22" s="101"/>
      <c r="JB22" s="101"/>
      <c r="JC22" s="13"/>
      <c r="JD22" s="17"/>
      <c r="JE22" s="17"/>
      <c r="JF22" s="17"/>
      <c r="JG22" s="22"/>
      <c r="JH22" s="22"/>
      <c r="JI22" s="22"/>
      <c r="JJ22" s="22"/>
      <c r="JK22" s="101"/>
      <c r="JL22" s="101"/>
      <c r="JM22" s="101"/>
      <c r="JN22" s="101"/>
      <c r="JO22" s="101"/>
      <c r="JP22" s="101"/>
      <c r="JQ22" s="101"/>
      <c r="JR22" s="22"/>
      <c r="JS22" s="22"/>
      <c r="JT22" s="22"/>
      <c r="JU22" s="22"/>
      <c r="JV22" s="22"/>
      <c r="JW22" s="22"/>
      <c r="JX22" s="22"/>
      <c r="JY22" s="101"/>
      <c r="JZ22" s="101"/>
      <c r="KA22" s="101"/>
      <c r="KB22" s="101"/>
      <c r="KC22" s="101"/>
      <c r="KD22" s="101"/>
      <c r="KE22" s="101"/>
      <c r="KF22" s="13"/>
    </row>
    <row r="23" spans="2:292" ht="18">
      <c r="B23" s="4">
        <f>$B$61</f>
        <v>0</v>
      </c>
      <c r="C23" s="17"/>
      <c r="D23" s="17"/>
      <c r="E23" s="17"/>
      <c r="F23" s="22"/>
      <c r="G23" s="22"/>
      <c r="H23" s="22"/>
      <c r="I23" s="22"/>
      <c r="J23" s="101"/>
      <c r="K23" s="101"/>
      <c r="L23" s="101"/>
      <c r="M23" s="101"/>
      <c r="N23" s="101"/>
      <c r="O23" s="101"/>
      <c r="P23" s="101"/>
      <c r="Q23" s="22"/>
      <c r="R23" s="22"/>
      <c r="S23" s="22"/>
      <c r="T23" s="22"/>
      <c r="U23" s="22"/>
      <c r="V23" s="22"/>
      <c r="W23" s="22"/>
      <c r="X23" s="101"/>
      <c r="Y23" s="101"/>
      <c r="Z23" s="101"/>
      <c r="AA23" s="101"/>
      <c r="AB23" s="101"/>
      <c r="AC23" s="101"/>
      <c r="AD23" s="101"/>
      <c r="AE23" s="18"/>
      <c r="AF23" s="17"/>
      <c r="AG23" s="17"/>
      <c r="AH23" s="17"/>
      <c r="AI23" s="22"/>
      <c r="AJ23" s="22"/>
      <c r="AK23" s="22"/>
      <c r="AL23" s="22"/>
      <c r="AM23" s="101"/>
      <c r="AN23" s="101"/>
      <c r="AO23" s="101"/>
      <c r="AP23" s="101"/>
      <c r="AQ23" s="101"/>
      <c r="AR23" s="101"/>
      <c r="AS23" s="101"/>
      <c r="AT23" s="22"/>
      <c r="AU23" s="22"/>
      <c r="AV23" s="22"/>
      <c r="AW23" s="22"/>
      <c r="AX23" s="22"/>
      <c r="AY23" s="22"/>
      <c r="AZ23" s="22"/>
      <c r="BA23" s="101"/>
      <c r="BB23" s="101"/>
      <c r="BC23" s="101"/>
      <c r="BD23" s="101"/>
      <c r="BE23" s="101"/>
      <c r="BF23" s="101"/>
      <c r="BG23" s="101"/>
      <c r="BH23" s="13"/>
      <c r="BI23" s="17"/>
      <c r="BJ23" s="17"/>
      <c r="BK23" s="17"/>
      <c r="BL23" s="22"/>
      <c r="BM23" s="22"/>
      <c r="BN23" s="22"/>
      <c r="BO23" s="22"/>
      <c r="BP23" s="101"/>
      <c r="BQ23" s="101"/>
      <c r="BR23" s="101"/>
      <c r="BS23" s="101"/>
      <c r="BT23" s="101"/>
      <c r="BU23" s="101"/>
      <c r="BV23" s="101"/>
      <c r="BW23" s="22"/>
      <c r="BX23" s="22"/>
      <c r="BY23" s="22"/>
      <c r="BZ23" s="22"/>
      <c r="CA23" s="22"/>
      <c r="CB23" s="22"/>
      <c r="CC23" s="22"/>
      <c r="CD23" s="101"/>
      <c r="CE23" s="101"/>
      <c r="CF23" s="101"/>
      <c r="CG23" s="101"/>
      <c r="CH23" s="101"/>
      <c r="CI23" s="101"/>
      <c r="CJ23" s="101"/>
      <c r="CK23" s="13"/>
      <c r="CL23" s="17"/>
      <c r="CM23" s="17"/>
      <c r="CN23" s="17"/>
      <c r="CO23" s="22"/>
      <c r="CP23" s="22"/>
      <c r="CQ23" s="22"/>
      <c r="CR23" s="22"/>
      <c r="CS23" s="101"/>
      <c r="CT23" s="101"/>
      <c r="CU23" s="101"/>
      <c r="CV23" s="101"/>
      <c r="CW23" s="101"/>
      <c r="CX23" s="101"/>
      <c r="CY23" s="101"/>
      <c r="CZ23" s="22"/>
      <c r="DA23" s="22"/>
      <c r="DB23" s="22"/>
      <c r="DC23" s="22"/>
      <c r="DD23" s="22"/>
      <c r="DE23" s="22"/>
      <c r="DF23" s="22"/>
      <c r="DG23" s="101"/>
      <c r="DH23" s="101"/>
      <c r="DI23" s="101"/>
      <c r="DJ23" s="101"/>
      <c r="DK23" s="101"/>
      <c r="DL23" s="101"/>
      <c r="DM23" s="101"/>
      <c r="DN23" s="13"/>
      <c r="DO23" s="17"/>
      <c r="DP23" s="17"/>
      <c r="DQ23" s="17"/>
      <c r="DR23" s="22"/>
      <c r="DS23" s="22"/>
      <c r="DT23" s="22"/>
      <c r="DU23" s="22"/>
      <c r="DV23" s="101"/>
      <c r="DW23" s="101"/>
      <c r="DX23" s="101"/>
      <c r="DY23" s="101"/>
      <c r="DZ23" s="101"/>
      <c r="EA23" s="101"/>
      <c r="EB23" s="101"/>
      <c r="EC23" s="22"/>
      <c r="ED23" s="22"/>
      <c r="EE23" s="22"/>
      <c r="EF23" s="22"/>
      <c r="EG23" s="22"/>
      <c r="EH23" s="22"/>
      <c r="EI23" s="22"/>
      <c r="EJ23" s="101"/>
      <c r="EK23" s="101"/>
      <c r="EL23" s="101"/>
      <c r="EM23" s="101"/>
      <c r="EN23" s="101"/>
      <c r="EO23" s="101"/>
      <c r="EP23" s="101"/>
      <c r="EQ23" s="13"/>
      <c r="ER23" s="17"/>
      <c r="ES23" s="17"/>
      <c r="ET23" s="17"/>
      <c r="EU23" s="22"/>
      <c r="EV23" s="22"/>
      <c r="EW23" s="22"/>
      <c r="EX23" s="22"/>
      <c r="EY23" s="101"/>
      <c r="EZ23" s="101"/>
      <c r="FA23" s="101"/>
      <c r="FB23" s="101"/>
      <c r="FC23" s="101"/>
      <c r="FD23" s="101"/>
      <c r="FE23" s="101"/>
      <c r="FF23" s="22"/>
      <c r="FG23" s="22"/>
      <c r="FH23" s="22"/>
      <c r="FI23" s="22"/>
      <c r="FJ23" s="22"/>
      <c r="FK23" s="22"/>
      <c r="FL23" s="22"/>
      <c r="FM23" s="101"/>
      <c r="FN23" s="101"/>
      <c r="FO23" s="101"/>
      <c r="FP23" s="101"/>
      <c r="FQ23" s="101"/>
      <c r="FR23" s="101"/>
      <c r="FS23" s="101"/>
      <c r="FT23" s="13"/>
      <c r="FU23" s="17"/>
      <c r="FV23" s="17"/>
      <c r="FW23" s="17"/>
      <c r="FX23" s="22"/>
      <c r="FY23" s="22"/>
      <c r="FZ23" s="22"/>
      <c r="GA23" s="22"/>
      <c r="GB23" s="101"/>
      <c r="GC23" s="101"/>
      <c r="GD23" s="101"/>
      <c r="GE23" s="101"/>
      <c r="GF23" s="101"/>
      <c r="GG23" s="101"/>
      <c r="GH23" s="101"/>
      <c r="GI23" s="22"/>
      <c r="GJ23" s="22"/>
      <c r="GK23" s="22"/>
      <c r="GL23" s="22"/>
      <c r="GM23" s="22"/>
      <c r="GN23" s="22"/>
      <c r="GO23" s="22"/>
      <c r="GP23" s="101"/>
      <c r="GQ23" s="101"/>
      <c r="GR23" s="101"/>
      <c r="GS23" s="101"/>
      <c r="GT23" s="101"/>
      <c r="GU23" s="101"/>
      <c r="GV23" s="101"/>
      <c r="GW23" s="13"/>
      <c r="GX23" s="17"/>
      <c r="GY23" s="17"/>
      <c r="GZ23" s="17"/>
      <c r="HA23" s="22"/>
      <c r="HB23" s="22"/>
      <c r="HC23" s="22"/>
      <c r="HD23" s="22"/>
      <c r="HE23" s="101"/>
      <c r="HF23" s="101"/>
      <c r="HG23" s="101"/>
      <c r="HH23" s="101"/>
      <c r="HI23" s="101"/>
      <c r="HJ23" s="101"/>
      <c r="HK23" s="101"/>
      <c r="HL23" s="22"/>
      <c r="HM23" s="22"/>
      <c r="HN23" s="22"/>
      <c r="HO23" s="22"/>
      <c r="HP23" s="22"/>
      <c r="HQ23" s="22"/>
      <c r="HR23" s="22"/>
      <c r="HS23" s="101"/>
      <c r="HT23" s="101"/>
      <c r="HU23" s="101"/>
      <c r="HV23" s="101"/>
      <c r="HW23" s="101"/>
      <c r="HX23" s="101"/>
      <c r="HY23" s="101"/>
      <c r="HZ23" s="13"/>
      <c r="IA23" s="17"/>
      <c r="IB23" s="17"/>
      <c r="IC23" s="17"/>
      <c r="ID23" s="22"/>
      <c r="IE23" s="22"/>
      <c r="IF23" s="22"/>
      <c r="IG23" s="22"/>
      <c r="IH23" s="101"/>
      <c r="II23" s="101"/>
      <c r="IJ23" s="101"/>
      <c r="IK23" s="101"/>
      <c r="IL23" s="101"/>
      <c r="IM23" s="101"/>
      <c r="IN23" s="101"/>
      <c r="IO23" s="22"/>
      <c r="IP23" s="22"/>
      <c r="IQ23" s="22"/>
      <c r="IR23" s="22"/>
      <c r="IS23" s="22"/>
      <c r="IT23" s="22"/>
      <c r="IU23" s="22"/>
      <c r="IV23" s="101"/>
      <c r="IW23" s="101"/>
      <c r="IX23" s="101"/>
      <c r="IY23" s="101"/>
      <c r="IZ23" s="101"/>
      <c r="JA23" s="101"/>
      <c r="JB23" s="101"/>
      <c r="JC23" s="13"/>
      <c r="JD23" s="17"/>
      <c r="JE23" s="17"/>
      <c r="JF23" s="17"/>
      <c r="JG23" s="22"/>
      <c r="JH23" s="22"/>
      <c r="JI23" s="22"/>
      <c r="JJ23" s="22"/>
      <c r="JK23" s="101"/>
      <c r="JL23" s="101"/>
      <c r="JM23" s="101"/>
      <c r="JN23" s="101"/>
      <c r="JO23" s="101"/>
      <c r="JP23" s="101"/>
      <c r="JQ23" s="101"/>
      <c r="JR23" s="22"/>
      <c r="JS23" s="22"/>
      <c r="JT23" s="22"/>
      <c r="JU23" s="22"/>
      <c r="JV23" s="22"/>
      <c r="JW23" s="22"/>
      <c r="JX23" s="22"/>
      <c r="JY23" s="101"/>
      <c r="JZ23" s="101"/>
      <c r="KA23" s="101"/>
      <c r="KB23" s="101"/>
      <c r="KC23" s="101"/>
      <c r="KD23" s="101"/>
      <c r="KE23" s="101"/>
      <c r="KF23" s="13"/>
    </row>
    <row r="24" spans="2:292" ht="18">
      <c r="B24" s="4">
        <f>$B$62</f>
        <v>0</v>
      </c>
      <c r="C24" s="17"/>
      <c r="D24" s="17"/>
      <c r="E24" s="17"/>
      <c r="F24" s="22"/>
      <c r="G24" s="22"/>
      <c r="H24" s="22"/>
      <c r="I24" s="22"/>
      <c r="J24" s="101"/>
      <c r="K24" s="101"/>
      <c r="L24" s="101"/>
      <c r="M24" s="101"/>
      <c r="N24" s="101"/>
      <c r="O24" s="101"/>
      <c r="P24" s="101"/>
      <c r="Q24" s="22"/>
      <c r="R24" s="22"/>
      <c r="S24" s="22"/>
      <c r="T24" s="22"/>
      <c r="U24" s="22"/>
      <c r="V24" s="22"/>
      <c r="W24" s="22"/>
      <c r="X24" s="101"/>
      <c r="Y24" s="101"/>
      <c r="Z24" s="101"/>
      <c r="AA24" s="101"/>
      <c r="AB24" s="101"/>
      <c r="AC24" s="101"/>
      <c r="AD24" s="101"/>
      <c r="AE24" s="18"/>
      <c r="AF24" s="17"/>
      <c r="AG24" s="17"/>
      <c r="AH24" s="17"/>
      <c r="AI24" s="22"/>
      <c r="AJ24" s="22"/>
      <c r="AK24" s="22"/>
      <c r="AL24" s="22"/>
      <c r="AM24" s="101"/>
      <c r="AN24" s="101"/>
      <c r="AO24" s="101"/>
      <c r="AP24" s="101"/>
      <c r="AQ24" s="101"/>
      <c r="AR24" s="101"/>
      <c r="AS24" s="101"/>
      <c r="AT24" s="22"/>
      <c r="AU24" s="22"/>
      <c r="AV24" s="22"/>
      <c r="AW24" s="22"/>
      <c r="AX24" s="22"/>
      <c r="AY24" s="22"/>
      <c r="AZ24" s="22"/>
      <c r="BA24" s="101"/>
      <c r="BB24" s="101"/>
      <c r="BC24" s="101"/>
      <c r="BD24" s="101"/>
      <c r="BE24" s="101"/>
      <c r="BF24" s="101"/>
      <c r="BG24" s="101"/>
      <c r="BH24" s="13"/>
      <c r="BI24" s="17"/>
      <c r="BJ24" s="17"/>
      <c r="BK24" s="17"/>
      <c r="BL24" s="22"/>
      <c r="BM24" s="22"/>
      <c r="BN24" s="22"/>
      <c r="BO24" s="22"/>
      <c r="BP24" s="101"/>
      <c r="BQ24" s="101"/>
      <c r="BR24" s="101"/>
      <c r="BS24" s="101"/>
      <c r="BT24" s="101"/>
      <c r="BU24" s="101"/>
      <c r="BV24" s="101"/>
      <c r="BW24" s="22"/>
      <c r="BX24" s="22"/>
      <c r="BY24" s="22"/>
      <c r="BZ24" s="22"/>
      <c r="CA24" s="22"/>
      <c r="CB24" s="22"/>
      <c r="CC24" s="22"/>
      <c r="CD24" s="101"/>
      <c r="CE24" s="101"/>
      <c r="CF24" s="101"/>
      <c r="CG24" s="101"/>
      <c r="CH24" s="101"/>
      <c r="CI24" s="101"/>
      <c r="CJ24" s="101"/>
      <c r="CK24" s="13"/>
      <c r="CL24" s="17"/>
      <c r="CM24" s="17"/>
      <c r="CN24" s="17"/>
      <c r="CO24" s="22"/>
      <c r="CP24" s="22"/>
      <c r="CQ24" s="22"/>
      <c r="CR24" s="22"/>
      <c r="CS24" s="101"/>
      <c r="CT24" s="101"/>
      <c r="CU24" s="101"/>
      <c r="CV24" s="101"/>
      <c r="CW24" s="101"/>
      <c r="CX24" s="101"/>
      <c r="CY24" s="101"/>
      <c r="CZ24" s="22"/>
      <c r="DA24" s="22"/>
      <c r="DB24" s="22"/>
      <c r="DC24" s="22"/>
      <c r="DD24" s="22"/>
      <c r="DE24" s="22"/>
      <c r="DF24" s="22"/>
      <c r="DG24" s="101"/>
      <c r="DH24" s="101"/>
      <c r="DI24" s="101"/>
      <c r="DJ24" s="101"/>
      <c r="DK24" s="101"/>
      <c r="DL24" s="101"/>
      <c r="DM24" s="101"/>
      <c r="DN24" s="13"/>
      <c r="DO24" s="17"/>
      <c r="DP24" s="17"/>
      <c r="DQ24" s="17"/>
      <c r="DR24" s="22"/>
      <c r="DS24" s="22"/>
      <c r="DT24" s="22"/>
      <c r="DU24" s="22"/>
      <c r="DV24" s="101"/>
      <c r="DW24" s="101"/>
      <c r="DX24" s="101"/>
      <c r="DY24" s="101"/>
      <c r="DZ24" s="101"/>
      <c r="EA24" s="101"/>
      <c r="EB24" s="101"/>
      <c r="EC24" s="22"/>
      <c r="ED24" s="22"/>
      <c r="EE24" s="22"/>
      <c r="EF24" s="22"/>
      <c r="EG24" s="22"/>
      <c r="EH24" s="22"/>
      <c r="EI24" s="22"/>
      <c r="EJ24" s="101"/>
      <c r="EK24" s="101"/>
      <c r="EL24" s="101"/>
      <c r="EM24" s="101"/>
      <c r="EN24" s="101"/>
      <c r="EO24" s="101"/>
      <c r="EP24" s="101"/>
      <c r="EQ24" s="13"/>
      <c r="ER24" s="17"/>
      <c r="ES24" s="17"/>
      <c r="ET24" s="17"/>
      <c r="EU24" s="22"/>
      <c r="EV24" s="22"/>
      <c r="EW24" s="22"/>
      <c r="EX24" s="22"/>
      <c r="EY24" s="101"/>
      <c r="EZ24" s="101"/>
      <c r="FA24" s="101"/>
      <c r="FB24" s="101"/>
      <c r="FC24" s="101"/>
      <c r="FD24" s="101"/>
      <c r="FE24" s="101"/>
      <c r="FF24" s="22"/>
      <c r="FG24" s="22"/>
      <c r="FH24" s="22"/>
      <c r="FI24" s="22"/>
      <c r="FJ24" s="22"/>
      <c r="FK24" s="22"/>
      <c r="FL24" s="22"/>
      <c r="FM24" s="101"/>
      <c r="FN24" s="101"/>
      <c r="FO24" s="101"/>
      <c r="FP24" s="101"/>
      <c r="FQ24" s="101"/>
      <c r="FR24" s="101"/>
      <c r="FS24" s="101"/>
      <c r="FT24" s="13"/>
      <c r="FU24" s="17"/>
      <c r="FV24" s="17"/>
      <c r="FW24" s="17"/>
      <c r="FX24" s="22"/>
      <c r="FY24" s="22"/>
      <c r="FZ24" s="22"/>
      <c r="GA24" s="22"/>
      <c r="GB24" s="101"/>
      <c r="GC24" s="101"/>
      <c r="GD24" s="101"/>
      <c r="GE24" s="101"/>
      <c r="GF24" s="101"/>
      <c r="GG24" s="101"/>
      <c r="GH24" s="101"/>
      <c r="GI24" s="22"/>
      <c r="GJ24" s="22"/>
      <c r="GK24" s="22"/>
      <c r="GL24" s="22"/>
      <c r="GM24" s="22"/>
      <c r="GN24" s="22"/>
      <c r="GO24" s="22"/>
      <c r="GP24" s="101"/>
      <c r="GQ24" s="101"/>
      <c r="GR24" s="101"/>
      <c r="GS24" s="101"/>
      <c r="GT24" s="101"/>
      <c r="GU24" s="101"/>
      <c r="GV24" s="101"/>
      <c r="GW24" s="13"/>
      <c r="GX24" s="17"/>
      <c r="GY24" s="17"/>
      <c r="GZ24" s="17"/>
      <c r="HA24" s="22"/>
      <c r="HB24" s="22"/>
      <c r="HC24" s="22"/>
      <c r="HD24" s="22"/>
      <c r="HE24" s="101"/>
      <c r="HF24" s="101"/>
      <c r="HG24" s="101"/>
      <c r="HH24" s="101"/>
      <c r="HI24" s="101"/>
      <c r="HJ24" s="101"/>
      <c r="HK24" s="101"/>
      <c r="HL24" s="22"/>
      <c r="HM24" s="22"/>
      <c r="HN24" s="22"/>
      <c r="HO24" s="22"/>
      <c r="HP24" s="22"/>
      <c r="HQ24" s="22"/>
      <c r="HR24" s="22"/>
      <c r="HS24" s="101"/>
      <c r="HT24" s="101"/>
      <c r="HU24" s="101"/>
      <c r="HV24" s="101"/>
      <c r="HW24" s="101"/>
      <c r="HX24" s="101"/>
      <c r="HY24" s="101"/>
      <c r="HZ24" s="13"/>
      <c r="IA24" s="17"/>
      <c r="IB24" s="17"/>
      <c r="IC24" s="17"/>
      <c r="ID24" s="22"/>
      <c r="IE24" s="22"/>
      <c r="IF24" s="22"/>
      <c r="IG24" s="22"/>
      <c r="IH24" s="101"/>
      <c r="II24" s="101"/>
      <c r="IJ24" s="101"/>
      <c r="IK24" s="101"/>
      <c r="IL24" s="101"/>
      <c r="IM24" s="101"/>
      <c r="IN24" s="101"/>
      <c r="IO24" s="22"/>
      <c r="IP24" s="22"/>
      <c r="IQ24" s="22"/>
      <c r="IR24" s="22"/>
      <c r="IS24" s="22"/>
      <c r="IT24" s="22"/>
      <c r="IU24" s="22"/>
      <c r="IV24" s="101"/>
      <c r="IW24" s="101"/>
      <c r="IX24" s="101"/>
      <c r="IY24" s="101"/>
      <c r="IZ24" s="101"/>
      <c r="JA24" s="101"/>
      <c r="JB24" s="101"/>
      <c r="JC24" s="13"/>
      <c r="JD24" s="17"/>
      <c r="JE24" s="17"/>
      <c r="JF24" s="17"/>
      <c r="JG24" s="22"/>
      <c r="JH24" s="22"/>
      <c r="JI24" s="22"/>
      <c r="JJ24" s="22"/>
      <c r="JK24" s="101"/>
      <c r="JL24" s="101"/>
      <c r="JM24" s="101"/>
      <c r="JN24" s="101"/>
      <c r="JO24" s="101"/>
      <c r="JP24" s="101"/>
      <c r="JQ24" s="101"/>
      <c r="JR24" s="22"/>
      <c r="JS24" s="22"/>
      <c r="JT24" s="22"/>
      <c r="JU24" s="22"/>
      <c r="JV24" s="22"/>
      <c r="JW24" s="22"/>
      <c r="JX24" s="22"/>
      <c r="JY24" s="101"/>
      <c r="JZ24" s="101"/>
      <c r="KA24" s="101"/>
      <c r="KB24" s="101"/>
      <c r="KC24" s="101"/>
      <c r="KD24" s="101"/>
      <c r="KE24" s="101"/>
      <c r="KF24" s="13"/>
    </row>
    <row r="25" spans="2:292" ht="18">
      <c r="B25" s="4">
        <f>$B$63</f>
        <v>0</v>
      </c>
      <c r="C25" s="17"/>
      <c r="D25" s="17"/>
      <c r="E25" s="17"/>
      <c r="F25" s="22"/>
      <c r="G25" s="22"/>
      <c r="H25" s="22"/>
      <c r="I25" s="22"/>
      <c r="J25" s="101"/>
      <c r="K25" s="101"/>
      <c r="L25" s="101"/>
      <c r="M25" s="101"/>
      <c r="N25" s="101"/>
      <c r="O25" s="101"/>
      <c r="P25" s="101"/>
      <c r="Q25" s="22"/>
      <c r="R25" s="22"/>
      <c r="S25" s="22"/>
      <c r="T25" s="22"/>
      <c r="U25" s="22"/>
      <c r="V25" s="22"/>
      <c r="W25" s="22"/>
      <c r="X25" s="101"/>
      <c r="Y25" s="101"/>
      <c r="Z25" s="101"/>
      <c r="AA25" s="101"/>
      <c r="AB25" s="101"/>
      <c r="AC25" s="101"/>
      <c r="AD25" s="101"/>
      <c r="AE25" s="18"/>
      <c r="AF25" s="17"/>
      <c r="AG25" s="17"/>
      <c r="AH25" s="17"/>
      <c r="AI25" s="22"/>
      <c r="AJ25" s="22"/>
      <c r="AK25" s="22"/>
      <c r="AL25" s="22"/>
      <c r="AM25" s="101"/>
      <c r="AN25" s="101"/>
      <c r="AO25" s="101"/>
      <c r="AP25" s="101"/>
      <c r="AQ25" s="101"/>
      <c r="AR25" s="101"/>
      <c r="AS25" s="101"/>
      <c r="AT25" s="22"/>
      <c r="AU25" s="22"/>
      <c r="AV25" s="22"/>
      <c r="AW25" s="22"/>
      <c r="AX25" s="22"/>
      <c r="AY25" s="22"/>
      <c r="AZ25" s="22"/>
      <c r="BA25" s="101"/>
      <c r="BB25" s="101"/>
      <c r="BC25" s="101"/>
      <c r="BD25" s="101"/>
      <c r="BE25" s="101"/>
      <c r="BF25" s="101"/>
      <c r="BG25" s="101"/>
      <c r="BH25" s="13"/>
      <c r="BI25" s="17"/>
      <c r="BJ25" s="17"/>
      <c r="BK25" s="17"/>
      <c r="BL25" s="22"/>
      <c r="BM25" s="22"/>
      <c r="BN25" s="22"/>
      <c r="BO25" s="22"/>
      <c r="BP25" s="101"/>
      <c r="BQ25" s="101"/>
      <c r="BR25" s="101"/>
      <c r="BS25" s="101"/>
      <c r="BT25" s="101"/>
      <c r="BU25" s="101"/>
      <c r="BV25" s="101"/>
      <c r="BW25" s="22"/>
      <c r="BX25" s="22"/>
      <c r="BY25" s="22"/>
      <c r="BZ25" s="22"/>
      <c r="CA25" s="22"/>
      <c r="CB25" s="22"/>
      <c r="CC25" s="22"/>
      <c r="CD25" s="101"/>
      <c r="CE25" s="101"/>
      <c r="CF25" s="101"/>
      <c r="CG25" s="101"/>
      <c r="CH25" s="101"/>
      <c r="CI25" s="101"/>
      <c r="CJ25" s="101"/>
      <c r="CK25" s="13"/>
      <c r="CL25" s="17"/>
      <c r="CM25" s="17"/>
      <c r="CN25" s="17"/>
      <c r="CO25" s="22"/>
      <c r="CP25" s="22"/>
      <c r="CQ25" s="22"/>
      <c r="CR25" s="22"/>
      <c r="CS25" s="101"/>
      <c r="CT25" s="101"/>
      <c r="CU25" s="101"/>
      <c r="CV25" s="101"/>
      <c r="CW25" s="101"/>
      <c r="CX25" s="101"/>
      <c r="CY25" s="101"/>
      <c r="CZ25" s="22"/>
      <c r="DA25" s="22"/>
      <c r="DB25" s="22"/>
      <c r="DC25" s="22"/>
      <c r="DD25" s="22"/>
      <c r="DE25" s="22"/>
      <c r="DF25" s="22"/>
      <c r="DG25" s="101"/>
      <c r="DH25" s="101"/>
      <c r="DI25" s="101"/>
      <c r="DJ25" s="101"/>
      <c r="DK25" s="101"/>
      <c r="DL25" s="101"/>
      <c r="DM25" s="101"/>
      <c r="DN25" s="13"/>
      <c r="DO25" s="17"/>
      <c r="DP25" s="17"/>
      <c r="DQ25" s="17"/>
      <c r="DR25" s="22"/>
      <c r="DS25" s="22"/>
      <c r="DT25" s="22"/>
      <c r="DU25" s="22"/>
      <c r="DV25" s="101"/>
      <c r="DW25" s="101"/>
      <c r="DX25" s="101"/>
      <c r="DY25" s="101"/>
      <c r="DZ25" s="101"/>
      <c r="EA25" s="101"/>
      <c r="EB25" s="101"/>
      <c r="EC25" s="22"/>
      <c r="ED25" s="22"/>
      <c r="EE25" s="22"/>
      <c r="EF25" s="22"/>
      <c r="EG25" s="22"/>
      <c r="EH25" s="22"/>
      <c r="EI25" s="22"/>
      <c r="EJ25" s="101"/>
      <c r="EK25" s="101"/>
      <c r="EL25" s="101"/>
      <c r="EM25" s="101"/>
      <c r="EN25" s="101"/>
      <c r="EO25" s="101"/>
      <c r="EP25" s="101"/>
      <c r="EQ25" s="13"/>
      <c r="ER25" s="17"/>
      <c r="ES25" s="17"/>
      <c r="ET25" s="17"/>
      <c r="EU25" s="22"/>
      <c r="EV25" s="22"/>
      <c r="EW25" s="22"/>
      <c r="EX25" s="22"/>
      <c r="EY25" s="101"/>
      <c r="EZ25" s="101"/>
      <c r="FA25" s="101"/>
      <c r="FB25" s="101"/>
      <c r="FC25" s="101"/>
      <c r="FD25" s="101"/>
      <c r="FE25" s="101"/>
      <c r="FF25" s="22"/>
      <c r="FG25" s="22"/>
      <c r="FH25" s="22"/>
      <c r="FI25" s="22"/>
      <c r="FJ25" s="22"/>
      <c r="FK25" s="22"/>
      <c r="FL25" s="22"/>
      <c r="FM25" s="101"/>
      <c r="FN25" s="101"/>
      <c r="FO25" s="101"/>
      <c r="FP25" s="101"/>
      <c r="FQ25" s="101"/>
      <c r="FR25" s="101"/>
      <c r="FS25" s="101"/>
      <c r="FT25" s="13"/>
      <c r="FU25" s="17"/>
      <c r="FV25" s="17"/>
      <c r="FW25" s="17"/>
      <c r="FX25" s="22"/>
      <c r="FY25" s="22"/>
      <c r="FZ25" s="22"/>
      <c r="GA25" s="22"/>
      <c r="GB25" s="101"/>
      <c r="GC25" s="101"/>
      <c r="GD25" s="101"/>
      <c r="GE25" s="101"/>
      <c r="GF25" s="101"/>
      <c r="GG25" s="101"/>
      <c r="GH25" s="101"/>
      <c r="GI25" s="22"/>
      <c r="GJ25" s="22"/>
      <c r="GK25" s="22"/>
      <c r="GL25" s="22"/>
      <c r="GM25" s="22"/>
      <c r="GN25" s="22"/>
      <c r="GO25" s="22"/>
      <c r="GP25" s="101"/>
      <c r="GQ25" s="101"/>
      <c r="GR25" s="101"/>
      <c r="GS25" s="101"/>
      <c r="GT25" s="101"/>
      <c r="GU25" s="101"/>
      <c r="GV25" s="101"/>
      <c r="GW25" s="13"/>
      <c r="GX25" s="17"/>
      <c r="GY25" s="17"/>
      <c r="GZ25" s="17"/>
      <c r="HA25" s="22"/>
      <c r="HB25" s="22"/>
      <c r="HC25" s="22"/>
      <c r="HD25" s="22"/>
      <c r="HE25" s="101"/>
      <c r="HF25" s="101"/>
      <c r="HG25" s="101"/>
      <c r="HH25" s="101"/>
      <c r="HI25" s="101"/>
      <c r="HJ25" s="101"/>
      <c r="HK25" s="101"/>
      <c r="HL25" s="22"/>
      <c r="HM25" s="22"/>
      <c r="HN25" s="22"/>
      <c r="HO25" s="22"/>
      <c r="HP25" s="22"/>
      <c r="HQ25" s="22"/>
      <c r="HR25" s="22"/>
      <c r="HS25" s="101"/>
      <c r="HT25" s="101"/>
      <c r="HU25" s="101"/>
      <c r="HV25" s="101"/>
      <c r="HW25" s="101"/>
      <c r="HX25" s="101"/>
      <c r="HY25" s="101"/>
      <c r="HZ25" s="13"/>
      <c r="IA25" s="17"/>
      <c r="IB25" s="17"/>
      <c r="IC25" s="17"/>
      <c r="ID25" s="22"/>
      <c r="IE25" s="22"/>
      <c r="IF25" s="22"/>
      <c r="IG25" s="22"/>
      <c r="IH25" s="101"/>
      <c r="II25" s="101"/>
      <c r="IJ25" s="101"/>
      <c r="IK25" s="101"/>
      <c r="IL25" s="101"/>
      <c r="IM25" s="101"/>
      <c r="IN25" s="101"/>
      <c r="IO25" s="22"/>
      <c r="IP25" s="22"/>
      <c r="IQ25" s="22"/>
      <c r="IR25" s="22"/>
      <c r="IS25" s="22"/>
      <c r="IT25" s="22"/>
      <c r="IU25" s="22"/>
      <c r="IV25" s="101"/>
      <c r="IW25" s="101"/>
      <c r="IX25" s="101"/>
      <c r="IY25" s="101"/>
      <c r="IZ25" s="101"/>
      <c r="JA25" s="101"/>
      <c r="JB25" s="101"/>
      <c r="JC25" s="13"/>
      <c r="JD25" s="17"/>
      <c r="JE25" s="17"/>
      <c r="JF25" s="17"/>
      <c r="JG25" s="22"/>
      <c r="JH25" s="22"/>
      <c r="JI25" s="22"/>
      <c r="JJ25" s="22"/>
      <c r="JK25" s="101"/>
      <c r="JL25" s="101"/>
      <c r="JM25" s="101"/>
      <c r="JN25" s="101"/>
      <c r="JO25" s="101"/>
      <c r="JP25" s="101"/>
      <c r="JQ25" s="101"/>
      <c r="JR25" s="22"/>
      <c r="JS25" s="22"/>
      <c r="JT25" s="22"/>
      <c r="JU25" s="22"/>
      <c r="JV25" s="22"/>
      <c r="JW25" s="22"/>
      <c r="JX25" s="22"/>
      <c r="JY25" s="101"/>
      <c r="JZ25" s="101"/>
      <c r="KA25" s="101"/>
      <c r="KB25" s="101"/>
      <c r="KC25" s="101"/>
      <c r="KD25" s="101"/>
      <c r="KE25" s="101"/>
      <c r="KF25" s="13"/>
    </row>
    <row r="26" spans="2:292" ht="18">
      <c r="B26" s="4">
        <f>$B$64</f>
        <v>0</v>
      </c>
      <c r="C26" s="17"/>
      <c r="D26" s="17"/>
      <c r="E26" s="17"/>
      <c r="F26" s="22"/>
      <c r="G26" s="22"/>
      <c r="H26" s="22"/>
      <c r="I26" s="22"/>
      <c r="J26" s="101"/>
      <c r="K26" s="101"/>
      <c r="L26" s="101"/>
      <c r="M26" s="101"/>
      <c r="N26" s="101"/>
      <c r="O26" s="101"/>
      <c r="P26" s="101"/>
      <c r="Q26" s="22"/>
      <c r="R26" s="22"/>
      <c r="S26" s="22"/>
      <c r="T26" s="22"/>
      <c r="U26" s="22"/>
      <c r="V26" s="22"/>
      <c r="W26" s="22"/>
      <c r="X26" s="101"/>
      <c r="Y26" s="101"/>
      <c r="Z26" s="101"/>
      <c r="AA26" s="101"/>
      <c r="AB26" s="101"/>
      <c r="AC26" s="101"/>
      <c r="AD26" s="101"/>
      <c r="AE26" s="18"/>
      <c r="AF26" s="17"/>
      <c r="AG26" s="17"/>
      <c r="AH26" s="17"/>
      <c r="AI26" s="22"/>
      <c r="AJ26" s="22"/>
      <c r="AK26" s="22"/>
      <c r="AL26" s="22"/>
      <c r="AM26" s="101"/>
      <c r="AN26" s="101"/>
      <c r="AO26" s="101"/>
      <c r="AP26" s="101"/>
      <c r="AQ26" s="101"/>
      <c r="AR26" s="101"/>
      <c r="AS26" s="101"/>
      <c r="AT26" s="22"/>
      <c r="AU26" s="22"/>
      <c r="AV26" s="22"/>
      <c r="AW26" s="22"/>
      <c r="AX26" s="22"/>
      <c r="AY26" s="22"/>
      <c r="AZ26" s="22"/>
      <c r="BA26" s="101"/>
      <c r="BB26" s="101"/>
      <c r="BC26" s="101"/>
      <c r="BD26" s="101"/>
      <c r="BE26" s="101"/>
      <c r="BF26" s="101"/>
      <c r="BG26" s="101"/>
      <c r="BH26" s="13"/>
      <c r="BI26" s="17"/>
      <c r="BJ26" s="17"/>
      <c r="BK26" s="17"/>
      <c r="BL26" s="22"/>
      <c r="BM26" s="22"/>
      <c r="BN26" s="22"/>
      <c r="BO26" s="22"/>
      <c r="BP26" s="101"/>
      <c r="BQ26" s="101"/>
      <c r="BR26" s="101"/>
      <c r="BS26" s="101"/>
      <c r="BT26" s="101"/>
      <c r="BU26" s="101"/>
      <c r="BV26" s="101"/>
      <c r="BW26" s="22"/>
      <c r="BX26" s="22"/>
      <c r="BY26" s="22"/>
      <c r="BZ26" s="22"/>
      <c r="CA26" s="22"/>
      <c r="CB26" s="22"/>
      <c r="CC26" s="22"/>
      <c r="CD26" s="101"/>
      <c r="CE26" s="101"/>
      <c r="CF26" s="101"/>
      <c r="CG26" s="101"/>
      <c r="CH26" s="101"/>
      <c r="CI26" s="101"/>
      <c r="CJ26" s="101"/>
      <c r="CK26" s="13"/>
      <c r="CL26" s="17"/>
      <c r="CM26" s="17"/>
      <c r="CN26" s="17"/>
      <c r="CO26" s="22"/>
      <c r="CP26" s="22"/>
      <c r="CQ26" s="22"/>
      <c r="CR26" s="22"/>
      <c r="CS26" s="101"/>
      <c r="CT26" s="101"/>
      <c r="CU26" s="101"/>
      <c r="CV26" s="101"/>
      <c r="CW26" s="101"/>
      <c r="CX26" s="101"/>
      <c r="CY26" s="101"/>
      <c r="CZ26" s="22"/>
      <c r="DA26" s="22"/>
      <c r="DB26" s="22"/>
      <c r="DC26" s="22"/>
      <c r="DD26" s="22"/>
      <c r="DE26" s="22"/>
      <c r="DF26" s="22"/>
      <c r="DG26" s="101"/>
      <c r="DH26" s="101"/>
      <c r="DI26" s="101"/>
      <c r="DJ26" s="101"/>
      <c r="DK26" s="101"/>
      <c r="DL26" s="101"/>
      <c r="DM26" s="101"/>
      <c r="DN26" s="13"/>
      <c r="DO26" s="17"/>
      <c r="DP26" s="17"/>
      <c r="DQ26" s="17"/>
      <c r="DR26" s="22"/>
      <c r="DS26" s="22"/>
      <c r="DT26" s="22"/>
      <c r="DU26" s="22"/>
      <c r="DV26" s="101"/>
      <c r="DW26" s="101"/>
      <c r="DX26" s="101"/>
      <c r="DY26" s="101"/>
      <c r="DZ26" s="101"/>
      <c r="EA26" s="101"/>
      <c r="EB26" s="101"/>
      <c r="EC26" s="22"/>
      <c r="ED26" s="22"/>
      <c r="EE26" s="22"/>
      <c r="EF26" s="22"/>
      <c r="EG26" s="22"/>
      <c r="EH26" s="22"/>
      <c r="EI26" s="22"/>
      <c r="EJ26" s="101"/>
      <c r="EK26" s="101"/>
      <c r="EL26" s="101"/>
      <c r="EM26" s="101"/>
      <c r="EN26" s="101"/>
      <c r="EO26" s="101"/>
      <c r="EP26" s="101"/>
      <c r="EQ26" s="13"/>
      <c r="ER26" s="17"/>
      <c r="ES26" s="17"/>
      <c r="ET26" s="17"/>
      <c r="EU26" s="22"/>
      <c r="EV26" s="22"/>
      <c r="EW26" s="22"/>
      <c r="EX26" s="22"/>
      <c r="EY26" s="101"/>
      <c r="EZ26" s="101"/>
      <c r="FA26" s="101"/>
      <c r="FB26" s="101"/>
      <c r="FC26" s="101"/>
      <c r="FD26" s="101"/>
      <c r="FE26" s="101"/>
      <c r="FF26" s="22"/>
      <c r="FG26" s="22"/>
      <c r="FH26" s="22"/>
      <c r="FI26" s="22"/>
      <c r="FJ26" s="22"/>
      <c r="FK26" s="22"/>
      <c r="FL26" s="22"/>
      <c r="FM26" s="101"/>
      <c r="FN26" s="101"/>
      <c r="FO26" s="101"/>
      <c r="FP26" s="101"/>
      <c r="FQ26" s="101"/>
      <c r="FR26" s="101"/>
      <c r="FS26" s="101"/>
      <c r="FT26" s="13"/>
      <c r="FU26" s="17"/>
      <c r="FV26" s="17"/>
      <c r="FW26" s="17"/>
      <c r="FX26" s="22"/>
      <c r="FY26" s="22"/>
      <c r="FZ26" s="22"/>
      <c r="GA26" s="22"/>
      <c r="GB26" s="101"/>
      <c r="GC26" s="101"/>
      <c r="GD26" s="101"/>
      <c r="GE26" s="101"/>
      <c r="GF26" s="101"/>
      <c r="GG26" s="101"/>
      <c r="GH26" s="101"/>
      <c r="GI26" s="22"/>
      <c r="GJ26" s="22"/>
      <c r="GK26" s="22"/>
      <c r="GL26" s="22"/>
      <c r="GM26" s="22"/>
      <c r="GN26" s="22"/>
      <c r="GO26" s="22"/>
      <c r="GP26" s="101"/>
      <c r="GQ26" s="101"/>
      <c r="GR26" s="101"/>
      <c r="GS26" s="101"/>
      <c r="GT26" s="101"/>
      <c r="GU26" s="101"/>
      <c r="GV26" s="101"/>
      <c r="GW26" s="13"/>
      <c r="GX26" s="17"/>
      <c r="GY26" s="17"/>
      <c r="GZ26" s="17"/>
      <c r="HA26" s="22"/>
      <c r="HB26" s="22"/>
      <c r="HC26" s="22"/>
      <c r="HD26" s="22"/>
      <c r="HE26" s="101"/>
      <c r="HF26" s="101"/>
      <c r="HG26" s="101"/>
      <c r="HH26" s="101"/>
      <c r="HI26" s="101"/>
      <c r="HJ26" s="101"/>
      <c r="HK26" s="101"/>
      <c r="HL26" s="22"/>
      <c r="HM26" s="22"/>
      <c r="HN26" s="22"/>
      <c r="HO26" s="22"/>
      <c r="HP26" s="22"/>
      <c r="HQ26" s="22"/>
      <c r="HR26" s="22"/>
      <c r="HS26" s="101"/>
      <c r="HT26" s="101"/>
      <c r="HU26" s="101"/>
      <c r="HV26" s="101"/>
      <c r="HW26" s="101"/>
      <c r="HX26" s="101"/>
      <c r="HY26" s="101"/>
      <c r="HZ26" s="13"/>
      <c r="IA26" s="17"/>
      <c r="IB26" s="17"/>
      <c r="IC26" s="17"/>
      <c r="ID26" s="22"/>
      <c r="IE26" s="22"/>
      <c r="IF26" s="22"/>
      <c r="IG26" s="22"/>
      <c r="IH26" s="101"/>
      <c r="II26" s="101"/>
      <c r="IJ26" s="101"/>
      <c r="IK26" s="101"/>
      <c r="IL26" s="101"/>
      <c r="IM26" s="101"/>
      <c r="IN26" s="101"/>
      <c r="IO26" s="22"/>
      <c r="IP26" s="22"/>
      <c r="IQ26" s="22"/>
      <c r="IR26" s="22"/>
      <c r="IS26" s="22"/>
      <c r="IT26" s="22"/>
      <c r="IU26" s="22"/>
      <c r="IV26" s="101"/>
      <c r="IW26" s="101"/>
      <c r="IX26" s="101"/>
      <c r="IY26" s="101"/>
      <c r="IZ26" s="101"/>
      <c r="JA26" s="101"/>
      <c r="JB26" s="101"/>
      <c r="JC26" s="13"/>
      <c r="JD26" s="17"/>
      <c r="JE26" s="17"/>
      <c r="JF26" s="17"/>
      <c r="JG26" s="22"/>
      <c r="JH26" s="22"/>
      <c r="JI26" s="22"/>
      <c r="JJ26" s="22"/>
      <c r="JK26" s="101"/>
      <c r="JL26" s="101"/>
      <c r="JM26" s="101"/>
      <c r="JN26" s="101"/>
      <c r="JO26" s="101"/>
      <c r="JP26" s="101"/>
      <c r="JQ26" s="101"/>
      <c r="JR26" s="22"/>
      <c r="JS26" s="22"/>
      <c r="JT26" s="22"/>
      <c r="JU26" s="22"/>
      <c r="JV26" s="22"/>
      <c r="JW26" s="22"/>
      <c r="JX26" s="22"/>
      <c r="JY26" s="101"/>
      <c r="JZ26" s="101"/>
      <c r="KA26" s="101"/>
      <c r="KB26" s="101"/>
      <c r="KC26" s="101"/>
      <c r="KD26" s="101"/>
      <c r="KE26" s="101"/>
      <c r="KF26" s="13"/>
    </row>
    <row r="27" spans="2:292">
      <c r="AE27" s="75"/>
      <c r="BH27" s="75"/>
      <c r="CK27" s="75"/>
      <c r="DN27" s="75"/>
      <c r="EQ27" s="75"/>
      <c r="FT27" s="75"/>
      <c r="GW27" s="75"/>
      <c r="HZ27" s="75"/>
      <c r="JC27" s="75"/>
    </row>
    <row r="28" spans="2:292">
      <c r="B28" s="4" t="s">
        <v>8</v>
      </c>
      <c r="C28" s="125">
        <f>$C$55</f>
        <v>1</v>
      </c>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20"/>
      <c r="AF28" s="125">
        <f>$C$56</f>
        <v>2</v>
      </c>
      <c r="AG28" s="126"/>
      <c r="AH28" s="126"/>
      <c r="AI28" s="126"/>
      <c r="AJ28" s="126"/>
      <c r="AK28" s="126"/>
      <c r="AL28" s="126"/>
      <c r="AM28" s="126"/>
      <c r="AN28" s="126"/>
      <c r="AO28" s="126"/>
      <c r="AP28" s="126"/>
      <c r="AQ28" s="126"/>
      <c r="AR28" s="126"/>
      <c r="AS28" s="126"/>
      <c r="AT28" s="126"/>
      <c r="AU28" s="126"/>
      <c r="AV28" s="126"/>
      <c r="AW28" s="126"/>
      <c r="AX28" s="126"/>
      <c r="AY28" s="126"/>
      <c r="AZ28" s="126"/>
      <c r="BA28" s="126"/>
      <c r="BB28" s="126"/>
      <c r="BC28" s="126"/>
      <c r="BD28" s="126"/>
      <c r="BE28" s="126"/>
      <c r="BF28" s="126"/>
      <c r="BG28" s="126"/>
      <c r="BH28" s="20"/>
      <c r="BI28" s="125">
        <f>$C$57</f>
        <v>3</v>
      </c>
      <c r="BJ28" s="126"/>
      <c r="BK28" s="126"/>
      <c r="BL28" s="126"/>
      <c r="BM28" s="126"/>
      <c r="BN28" s="126"/>
      <c r="BO28" s="126"/>
      <c r="BP28" s="126"/>
      <c r="BQ28" s="126"/>
      <c r="BR28" s="126"/>
      <c r="BS28" s="126"/>
      <c r="BT28" s="126"/>
      <c r="BU28" s="126"/>
      <c r="BV28" s="126"/>
      <c r="BW28" s="126"/>
      <c r="BX28" s="126"/>
      <c r="BY28" s="126"/>
      <c r="BZ28" s="126"/>
      <c r="CA28" s="126"/>
      <c r="CB28" s="126"/>
      <c r="CC28" s="126"/>
      <c r="CD28" s="126"/>
      <c r="CE28" s="126"/>
      <c r="CF28" s="126"/>
      <c r="CG28" s="126"/>
      <c r="CH28" s="126"/>
      <c r="CI28" s="126"/>
      <c r="CJ28" s="126"/>
      <c r="CK28" s="20"/>
      <c r="CL28" s="125">
        <f>$C$58</f>
        <v>4</v>
      </c>
      <c r="CM28" s="126"/>
      <c r="CN28" s="126"/>
      <c r="CO28" s="126"/>
      <c r="CP28" s="126"/>
      <c r="CQ28" s="126"/>
      <c r="CR28" s="126"/>
      <c r="CS28" s="126"/>
      <c r="CT28" s="126"/>
      <c r="CU28" s="126"/>
      <c r="CV28" s="126"/>
      <c r="CW28" s="126"/>
      <c r="CX28" s="126"/>
      <c r="CY28" s="126"/>
      <c r="CZ28" s="126"/>
      <c r="DA28" s="126"/>
      <c r="DB28" s="126"/>
      <c r="DC28" s="126"/>
      <c r="DD28" s="126"/>
      <c r="DE28" s="126"/>
      <c r="DF28" s="126"/>
      <c r="DG28" s="126"/>
      <c r="DH28" s="126"/>
      <c r="DI28" s="126"/>
      <c r="DJ28" s="126"/>
      <c r="DK28" s="126"/>
      <c r="DL28" s="126"/>
      <c r="DM28" s="126"/>
      <c r="DN28" s="11"/>
      <c r="DO28" s="125">
        <f>$C$59</f>
        <v>5</v>
      </c>
      <c r="DP28" s="126"/>
      <c r="DQ28" s="126"/>
      <c r="DR28" s="126"/>
      <c r="DS28" s="126"/>
      <c r="DT28" s="126"/>
      <c r="DU28" s="126"/>
      <c r="DV28" s="126"/>
      <c r="DW28" s="126"/>
      <c r="DX28" s="126"/>
      <c r="DY28" s="126"/>
      <c r="DZ28" s="126"/>
      <c r="EA28" s="126"/>
      <c r="EB28" s="126"/>
      <c r="EC28" s="126"/>
      <c r="ED28" s="126"/>
      <c r="EE28" s="126"/>
      <c r="EF28" s="126"/>
      <c r="EG28" s="126"/>
      <c r="EH28" s="126"/>
      <c r="EI28" s="126"/>
      <c r="EJ28" s="126"/>
      <c r="EK28" s="126"/>
      <c r="EL28" s="126"/>
      <c r="EM28" s="126"/>
      <c r="EN28" s="126"/>
      <c r="EO28" s="126"/>
      <c r="EP28" s="126"/>
      <c r="EQ28" s="12"/>
      <c r="ER28" s="125">
        <f>$C$60</f>
        <v>6</v>
      </c>
      <c r="ES28" s="126"/>
      <c r="ET28" s="126"/>
      <c r="EU28" s="126"/>
      <c r="EV28" s="126"/>
      <c r="EW28" s="126"/>
      <c r="EX28" s="126"/>
      <c r="EY28" s="126"/>
      <c r="EZ28" s="126"/>
      <c r="FA28" s="126"/>
      <c r="FB28" s="126"/>
      <c r="FC28" s="126"/>
      <c r="FD28" s="126"/>
      <c r="FE28" s="126"/>
      <c r="FF28" s="126"/>
      <c r="FG28" s="126"/>
      <c r="FH28" s="126"/>
      <c r="FI28" s="126"/>
      <c r="FJ28" s="126"/>
      <c r="FK28" s="126"/>
      <c r="FL28" s="126"/>
      <c r="FM28" s="126"/>
      <c r="FN28" s="126"/>
      <c r="FO28" s="126"/>
      <c r="FP28" s="126"/>
      <c r="FQ28" s="126"/>
      <c r="FR28" s="126"/>
      <c r="FS28" s="126"/>
      <c r="FT28" s="12"/>
      <c r="FU28" s="125">
        <f>$C$61</f>
        <v>11</v>
      </c>
      <c r="FV28" s="126"/>
      <c r="FW28" s="126"/>
      <c r="FX28" s="126"/>
      <c r="FY28" s="126"/>
      <c r="FZ28" s="126"/>
      <c r="GA28" s="126"/>
      <c r="GB28" s="126"/>
      <c r="GC28" s="126"/>
      <c r="GD28" s="126"/>
      <c r="GE28" s="126"/>
      <c r="GF28" s="126"/>
      <c r="GG28" s="126"/>
      <c r="GH28" s="126"/>
      <c r="GI28" s="126"/>
      <c r="GJ28" s="126"/>
      <c r="GK28" s="126"/>
      <c r="GL28" s="126"/>
      <c r="GM28" s="126"/>
      <c r="GN28" s="126"/>
      <c r="GO28" s="126"/>
      <c r="GP28" s="126"/>
      <c r="GQ28" s="126"/>
      <c r="GR28" s="126"/>
      <c r="GS28" s="126"/>
      <c r="GT28" s="126"/>
      <c r="GU28" s="126"/>
      <c r="GV28" s="126"/>
      <c r="GW28" s="12"/>
      <c r="GX28" s="125">
        <f>$C$62</f>
        <v>12</v>
      </c>
      <c r="GY28" s="126"/>
      <c r="GZ28" s="126"/>
      <c r="HA28" s="126"/>
      <c r="HB28" s="126"/>
      <c r="HC28" s="126"/>
      <c r="HD28" s="126"/>
      <c r="HE28" s="126"/>
      <c r="HF28" s="126"/>
      <c r="HG28" s="126"/>
      <c r="HH28" s="126"/>
      <c r="HI28" s="126"/>
      <c r="HJ28" s="126"/>
      <c r="HK28" s="126"/>
      <c r="HL28" s="126"/>
      <c r="HM28" s="126"/>
      <c r="HN28" s="126"/>
      <c r="HO28" s="126"/>
      <c r="HP28" s="126"/>
      <c r="HQ28" s="126"/>
      <c r="HR28" s="126"/>
      <c r="HS28" s="126"/>
      <c r="HT28" s="126"/>
      <c r="HU28" s="126"/>
      <c r="HV28" s="126"/>
      <c r="HW28" s="126"/>
      <c r="HX28" s="126"/>
      <c r="HY28" s="126"/>
      <c r="HZ28" s="12"/>
      <c r="IA28" s="125">
        <f>$C$63</f>
        <v>13</v>
      </c>
      <c r="IB28" s="126"/>
      <c r="IC28" s="126"/>
      <c r="ID28" s="126"/>
      <c r="IE28" s="126"/>
      <c r="IF28" s="126"/>
      <c r="IG28" s="126"/>
      <c r="IH28" s="126"/>
      <c r="II28" s="126"/>
      <c r="IJ28" s="126"/>
      <c r="IK28" s="126"/>
      <c r="IL28" s="126"/>
      <c r="IM28" s="126"/>
      <c r="IN28" s="126"/>
      <c r="IO28" s="126"/>
      <c r="IP28" s="126"/>
      <c r="IQ28" s="126"/>
      <c r="IR28" s="126"/>
      <c r="IS28" s="126"/>
      <c r="IT28" s="126"/>
      <c r="IU28" s="126"/>
      <c r="IV28" s="126"/>
      <c r="IW28" s="126"/>
      <c r="IX28" s="126"/>
      <c r="IY28" s="126"/>
      <c r="IZ28" s="126"/>
      <c r="JA28" s="126"/>
      <c r="JB28" s="126"/>
      <c r="JC28" s="12"/>
      <c r="JD28" s="125">
        <f>$C$64</f>
        <v>16</v>
      </c>
      <c r="JE28" s="126"/>
      <c r="JF28" s="126"/>
      <c r="JG28" s="126"/>
      <c r="JH28" s="126"/>
      <c r="JI28" s="126"/>
      <c r="JJ28" s="126"/>
      <c r="JK28" s="126"/>
      <c r="JL28" s="126"/>
      <c r="JM28" s="126"/>
      <c r="JN28" s="126"/>
      <c r="JO28" s="126"/>
      <c r="JP28" s="126"/>
      <c r="JQ28" s="126"/>
      <c r="JR28" s="126"/>
      <c r="JS28" s="126"/>
      <c r="JT28" s="126"/>
      <c r="JU28" s="126"/>
      <c r="JV28" s="126"/>
      <c r="JW28" s="126"/>
      <c r="JX28" s="126"/>
      <c r="JY28" s="126"/>
      <c r="JZ28" s="126"/>
      <c r="KA28" s="126"/>
      <c r="KB28" s="126"/>
      <c r="KC28" s="126"/>
      <c r="KD28" s="126"/>
      <c r="KE28" s="126"/>
    </row>
    <row r="29" spans="2:292">
      <c r="B29" s="4"/>
      <c r="C29" s="19" t="str">
        <f>$C$3</f>
        <v>Tiered (E1)-No-No</v>
      </c>
      <c r="D29" s="19" t="str">
        <f>$D$3</f>
        <v>Tiered (E1 - All-Electric)-No-No</v>
      </c>
      <c r="E29" s="19" t="str">
        <f>$E$3</f>
        <v>Time of Use (E-TOU-C)-No-No</v>
      </c>
      <c r="F29" s="19" t="str">
        <f>$F$3</f>
        <v>Time of Use (E-TOU-C - All-Electric)-No-No</v>
      </c>
      <c r="G29" s="19" t="str">
        <f>$G$3</f>
        <v>Time of Use (E-TOU-B)-No-No</v>
      </c>
      <c r="H29" s="19" t="str">
        <f>$H$3</f>
        <v>Time of Use (E-TOU-D)-No-No</v>
      </c>
      <c r="I29" s="19" t="str">
        <f>$I$3</f>
        <v>Electric Vehicle (EV-2A)-No-No</v>
      </c>
      <c r="J29" s="19" t="str">
        <f>$J$3</f>
        <v>Tiered (E1)-No-Yes</v>
      </c>
      <c r="K29" s="19" t="str">
        <f>$K$3</f>
        <v>Tiered (E1 - All-Electric)-No-Yes</v>
      </c>
      <c r="L29" s="19" t="str">
        <f>$L$3</f>
        <v>Time of Use (E-TOU-C)-No-Yes</v>
      </c>
      <c r="M29" s="19" t="str">
        <f>$M$3</f>
        <v>Time of Use (E-TOU-C - All-Electric)-No-Yes</v>
      </c>
      <c r="N29" s="19" t="str">
        <f>$N$3</f>
        <v>Time of Use (E-TOU-B)-No-Yes</v>
      </c>
      <c r="O29" s="19" t="str">
        <f>$O$3</f>
        <v>Time of Use (E-TOU-D)-No-Yes</v>
      </c>
      <c r="P29" s="19" t="str">
        <f>$P$3</f>
        <v>Electric Vehicle (EV-2A)-No-Yes</v>
      </c>
      <c r="Q29" s="19" t="str">
        <f>$Q$3</f>
        <v>Tiered (E1)-Yes-No</v>
      </c>
      <c r="R29" s="19" t="str">
        <f>$R$3</f>
        <v>Tiered (E1 - All-Electric)-Yes-No</v>
      </c>
      <c r="S29" s="19" t="str">
        <f>$S$3</f>
        <v>Time of Use (E-TOU-C)-Yes-No</v>
      </c>
      <c r="T29" s="19" t="str">
        <f>$T$3</f>
        <v>Time of Use (E-TOU-C - All-Electric)-Yes-No</v>
      </c>
      <c r="U29" s="19" t="str">
        <f>$U$3</f>
        <v>Time of Use (E-TOU-B)-Yes-No</v>
      </c>
      <c r="V29" s="19" t="str">
        <f>$V$3</f>
        <v>Time of Use (E-TOU-D)-Yes-No</v>
      </c>
      <c r="W29" s="19" t="str">
        <f>$W$3</f>
        <v>Electric Vehicle (EV-2A)-Yes-No</v>
      </c>
      <c r="X29" s="19" t="str">
        <f>$X$3</f>
        <v>Tiered (E1)-Yes-Yes</v>
      </c>
      <c r="Y29" s="19" t="str">
        <f>$Y$3</f>
        <v>Tiered (E1 - All-Electric)-Yes-Yes</v>
      </c>
      <c r="Z29" s="19" t="str">
        <f>$Z$3</f>
        <v>Time of Use (E-TOU-C)-Yes-Yes</v>
      </c>
      <c r="AA29" s="19" t="str">
        <f>$AA$3</f>
        <v>Time of Use (E-TOU-C - All-Electric)-Yes-Yes</v>
      </c>
      <c r="AB29" s="19" t="str">
        <f>$AB$3</f>
        <v>Time of Use (E-TOU-B)-Yes-Yes</v>
      </c>
      <c r="AC29" s="19" t="str">
        <f>$AC$3</f>
        <v>Time of Use (E-TOU-D)-Yes-Yes</v>
      </c>
      <c r="AD29" s="19" t="str">
        <f>$AD$3</f>
        <v>Electric Vehicle (EV-2A)-Yes-Yes</v>
      </c>
      <c r="AE29" s="9"/>
      <c r="AF29" s="19" t="str">
        <f>$C$3</f>
        <v>Tiered (E1)-No-No</v>
      </c>
      <c r="AG29" s="19" t="str">
        <f>$D$3</f>
        <v>Tiered (E1 - All-Electric)-No-No</v>
      </c>
      <c r="AH29" s="19" t="str">
        <f>$E$3</f>
        <v>Time of Use (E-TOU-C)-No-No</v>
      </c>
      <c r="AI29" s="19" t="str">
        <f>$F$3</f>
        <v>Time of Use (E-TOU-C - All-Electric)-No-No</v>
      </c>
      <c r="AJ29" s="19" t="str">
        <f>$G$3</f>
        <v>Time of Use (E-TOU-B)-No-No</v>
      </c>
      <c r="AK29" s="19" t="str">
        <f>$H$3</f>
        <v>Time of Use (E-TOU-D)-No-No</v>
      </c>
      <c r="AL29" s="19" t="str">
        <f>$I$3</f>
        <v>Electric Vehicle (EV-2A)-No-No</v>
      </c>
      <c r="AM29" s="19" t="str">
        <f>$J$3</f>
        <v>Tiered (E1)-No-Yes</v>
      </c>
      <c r="AN29" s="19" t="str">
        <f>$K$3</f>
        <v>Tiered (E1 - All-Electric)-No-Yes</v>
      </c>
      <c r="AO29" s="19" t="str">
        <f>$L$3</f>
        <v>Time of Use (E-TOU-C)-No-Yes</v>
      </c>
      <c r="AP29" s="19" t="str">
        <f>$M$3</f>
        <v>Time of Use (E-TOU-C - All-Electric)-No-Yes</v>
      </c>
      <c r="AQ29" s="19" t="str">
        <f>$N$3</f>
        <v>Time of Use (E-TOU-B)-No-Yes</v>
      </c>
      <c r="AR29" s="19" t="str">
        <f>$O$3</f>
        <v>Time of Use (E-TOU-D)-No-Yes</v>
      </c>
      <c r="AS29" s="19" t="str">
        <f>$P$3</f>
        <v>Electric Vehicle (EV-2A)-No-Yes</v>
      </c>
      <c r="AT29" s="19" t="str">
        <f>$Q$3</f>
        <v>Tiered (E1)-Yes-No</v>
      </c>
      <c r="AU29" s="19" t="str">
        <f>$R$3</f>
        <v>Tiered (E1 - All-Electric)-Yes-No</v>
      </c>
      <c r="AV29" s="19" t="str">
        <f>$S$3</f>
        <v>Time of Use (E-TOU-C)-Yes-No</v>
      </c>
      <c r="AW29" s="19" t="str">
        <f>$T$3</f>
        <v>Time of Use (E-TOU-C - All-Electric)-Yes-No</v>
      </c>
      <c r="AX29" s="19" t="str">
        <f>$U$3</f>
        <v>Time of Use (E-TOU-B)-Yes-No</v>
      </c>
      <c r="AY29" s="19" t="str">
        <f>$V$3</f>
        <v>Time of Use (E-TOU-D)-Yes-No</v>
      </c>
      <c r="AZ29" s="19" t="str">
        <f>$W$3</f>
        <v>Electric Vehicle (EV-2A)-Yes-No</v>
      </c>
      <c r="BA29" s="19" t="str">
        <f>$X$3</f>
        <v>Tiered (E1)-Yes-Yes</v>
      </c>
      <c r="BB29" s="19" t="str">
        <f>$Y$3</f>
        <v>Tiered (E1 - All-Electric)-Yes-Yes</v>
      </c>
      <c r="BC29" s="19" t="str">
        <f>$Z$3</f>
        <v>Time of Use (E-TOU-C)-Yes-Yes</v>
      </c>
      <c r="BD29" s="19" t="str">
        <f>$AA$3</f>
        <v>Time of Use (E-TOU-C - All-Electric)-Yes-Yes</v>
      </c>
      <c r="BE29" s="19" t="str">
        <f>$AB$3</f>
        <v>Time of Use (E-TOU-B)-Yes-Yes</v>
      </c>
      <c r="BF29" s="19" t="str">
        <f>$AC$3</f>
        <v>Time of Use (E-TOU-D)-Yes-Yes</v>
      </c>
      <c r="BG29" s="19" t="str">
        <f>$AD$3</f>
        <v>Electric Vehicle (EV-2A)-Yes-Yes</v>
      </c>
      <c r="BH29" s="9"/>
      <c r="BI29" s="19" t="str">
        <f>$C$3</f>
        <v>Tiered (E1)-No-No</v>
      </c>
      <c r="BJ29" s="19" t="str">
        <f>$D$3</f>
        <v>Tiered (E1 - All-Electric)-No-No</v>
      </c>
      <c r="BK29" s="19" t="str">
        <f>$E$3</f>
        <v>Time of Use (E-TOU-C)-No-No</v>
      </c>
      <c r="BL29" s="19" t="str">
        <f>$F$3</f>
        <v>Time of Use (E-TOU-C - All-Electric)-No-No</v>
      </c>
      <c r="BM29" s="19" t="str">
        <f>$G$3</f>
        <v>Time of Use (E-TOU-B)-No-No</v>
      </c>
      <c r="BN29" s="19" t="str">
        <f>$H$3</f>
        <v>Time of Use (E-TOU-D)-No-No</v>
      </c>
      <c r="BO29" s="19" t="str">
        <f>$I$3</f>
        <v>Electric Vehicle (EV-2A)-No-No</v>
      </c>
      <c r="BP29" s="19" t="str">
        <f>$J$3</f>
        <v>Tiered (E1)-No-Yes</v>
      </c>
      <c r="BQ29" s="19" t="str">
        <f>$K$3</f>
        <v>Tiered (E1 - All-Electric)-No-Yes</v>
      </c>
      <c r="BR29" s="19" t="str">
        <f>$L$3</f>
        <v>Time of Use (E-TOU-C)-No-Yes</v>
      </c>
      <c r="BS29" s="19" t="str">
        <f>$M$3</f>
        <v>Time of Use (E-TOU-C - All-Electric)-No-Yes</v>
      </c>
      <c r="BT29" s="19" t="str">
        <f>$N$3</f>
        <v>Time of Use (E-TOU-B)-No-Yes</v>
      </c>
      <c r="BU29" s="19" t="str">
        <f>$O$3</f>
        <v>Time of Use (E-TOU-D)-No-Yes</v>
      </c>
      <c r="BV29" s="19" t="str">
        <f>$P$3</f>
        <v>Electric Vehicle (EV-2A)-No-Yes</v>
      </c>
      <c r="BW29" s="19" t="str">
        <f>$Q$3</f>
        <v>Tiered (E1)-Yes-No</v>
      </c>
      <c r="BX29" s="19" t="str">
        <f>$R$3</f>
        <v>Tiered (E1 - All-Electric)-Yes-No</v>
      </c>
      <c r="BY29" s="19" t="str">
        <f>$S$3</f>
        <v>Time of Use (E-TOU-C)-Yes-No</v>
      </c>
      <c r="BZ29" s="19" t="str">
        <f>$T$3</f>
        <v>Time of Use (E-TOU-C - All-Electric)-Yes-No</v>
      </c>
      <c r="CA29" s="19" t="str">
        <f>$U$3</f>
        <v>Time of Use (E-TOU-B)-Yes-No</v>
      </c>
      <c r="CB29" s="19" t="str">
        <f>$V$3</f>
        <v>Time of Use (E-TOU-D)-Yes-No</v>
      </c>
      <c r="CC29" s="19" t="str">
        <f>$W$3</f>
        <v>Electric Vehicle (EV-2A)-Yes-No</v>
      </c>
      <c r="CD29" s="19" t="str">
        <f>$X$3</f>
        <v>Tiered (E1)-Yes-Yes</v>
      </c>
      <c r="CE29" s="19" t="str">
        <f>$Y$3</f>
        <v>Tiered (E1 - All-Electric)-Yes-Yes</v>
      </c>
      <c r="CF29" s="19" t="str">
        <f>$Z$3</f>
        <v>Time of Use (E-TOU-C)-Yes-Yes</v>
      </c>
      <c r="CG29" s="19" t="str">
        <f>$AA$3</f>
        <v>Time of Use (E-TOU-C - All-Electric)-Yes-Yes</v>
      </c>
      <c r="CH29" s="19" t="str">
        <f>$AB$3</f>
        <v>Time of Use (E-TOU-B)-Yes-Yes</v>
      </c>
      <c r="CI29" s="19" t="str">
        <f>$AC$3</f>
        <v>Time of Use (E-TOU-D)-Yes-Yes</v>
      </c>
      <c r="CJ29" s="19" t="str">
        <f>$AD$3</f>
        <v>Electric Vehicle (EV-2A)-Yes-Yes</v>
      </c>
      <c r="CK29" s="9"/>
      <c r="CL29" s="19" t="str">
        <f>$C$3</f>
        <v>Tiered (E1)-No-No</v>
      </c>
      <c r="CM29" s="19" t="str">
        <f>$D$3</f>
        <v>Tiered (E1 - All-Electric)-No-No</v>
      </c>
      <c r="CN29" s="19" t="str">
        <f>$E$3</f>
        <v>Time of Use (E-TOU-C)-No-No</v>
      </c>
      <c r="CO29" s="19" t="str">
        <f>$F$3</f>
        <v>Time of Use (E-TOU-C - All-Electric)-No-No</v>
      </c>
      <c r="CP29" s="19" t="str">
        <f>$G$3</f>
        <v>Time of Use (E-TOU-B)-No-No</v>
      </c>
      <c r="CQ29" s="19" t="str">
        <f>$H$3</f>
        <v>Time of Use (E-TOU-D)-No-No</v>
      </c>
      <c r="CR29" s="19" t="str">
        <f>$I$3</f>
        <v>Electric Vehicle (EV-2A)-No-No</v>
      </c>
      <c r="CS29" s="19" t="str">
        <f>$J$3</f>
        <v>Tiered (E1)-No-Yes</v>
      </c>
      <c r="CT29" s="19" t="str">
        <f>$K$3</f>
        <v>Tiered (E1 - All-Electric)-No-Yes</v>
      </c>
      <c r="CU29" s="19" t="str">
        <f>$L$3</f>
        <v>Time of Use (E-TOU-C)-No-Yes</v>
      </c>
      <c r="CV29" s="19" t="str">
        <f>$M$3</f>
        <v>Time of Use (E-TOU-C - All-Electric)-No-Yes</v>
      </c>
      <c r="CW29" s="19" t="str">
        <f>$N$3</f>
        <v>Time of Use (E-TOU-B)-No-Yes</v>
      </c>
      <c r="CX29" s="19" t="str">
        <f>$O$3</f>
        <v>Time of Use (E-TOU-D)-No-Yes</v>
      </c>
      <c r="CY29" s="19" t="str">
        <f>$P$3</f>
        <v>Electric Vehicle (EV-2A)-No-Yes</v>
      </c>
      <c r="CZ29" s="19" t="str">
        <f>$Q$3</f>
        <v>Tiered (E1)-Yes-No</v>
      </c>
      <c r="DA29" s="19" t="str">
        <f>$R$3</f>
        <v>Tiered (E1 - All-Electric)-Yes-No</v>
      </c>
      <c r="DB29" s="19" t="str">
        <f>$S$3</f>
        <v>Time of Use (E-TOU-C)-Yes-No</v>
      </c>
      <c r="DC29" s="19" t="str">
        <f>$T$3</f>
        <v>Time of Use (E-TOU-C - All-Electric)-Yes-No</v>
      </c>
      <c r="DD29" s="19" t="str">
        <f>$U$3</f>
        <v>Time of Use (E-TOU-B)-Yes-No</v>
      </c>
      <c r="DE29" s="19" t="str">
        <f>$V$3</f>
        <v>Time of Use (E-TOU-D)-Yes-No</v>
      </c>
      <c r="DF29" s="19" t="str">
        <f>$W$3</f>
        <v>Electric Vehicle (EV-2A)-Yes-No</v>
      </c>
      <c r="DG29" s="19" t="str">
        <f>$X$3</f>
        <v>Tiered (E1)-Yes-Yes</v>
      </c>
      <c r="DH29" s="19" t="str">
        <f>$Y$3</f>
        <v>Tiered (E1 - All-Electric)-Yes-Yes</v>
      </c>
      <c r="DI29" s="19" t="str">
        <f>$Z$3</f>
        <v>Time of Use (E-TOU-C)-Yes-Yes</v>
      </c>
      <c r="DJ29" s="19" t="str">
        <f>$AA$3</f>
        <v>Time of Use (E-TOU-C - All-Electric)-Yes-Yes</v>
      </c>
      <c r="DK29" s="19" t="str">
        <f>$AB$3</f>
        <v>Time of Use (E-TOU-B)-Yes-Yes</v>
      </c>
      <c r="DL29" s="19" t="str">
        <f>$AC$3</f>
        <v>Time of Use (E-TOU-D)-Yes-Yes</v>
      </c>
      <c r="DM29" s="19" t="str">
        <f>$AD$3</f>
        <v>Electric Vehicle (EV-2A)-Yes-Yes</v>
      </c>
      <c r="DN29" s="9"/>
      <c r="DO29" s="19" t="str">
        <f>$C$3</f>
        <v>Tiered (E1)-No-No</v>
      </c>
      <c r="DP29" s="19" t="str">
        <f>$D$3</f>
        <v>Tiered (E1 - All-Electric)-No-No</v>
      </c>
      <c r="DQ29" s="19" t="str">
        <f>$E$3</f>
        <v>Time of Use (E-TOU-C)-No-No</v>
      </c>
      <c r="DR29" s="19" t="str">
        <f>$F$3</f>
        <v>Time of Use (E-TOU-C - All-Electric)-No-No</v>
      </c>
      <c r="DS29" s="19" t="str">
        <f>$G$3</f>
        <v>Time of Use (E-TOU-B)-No-No</v>
      </c>
      <c r="DT29" s="19" t="str">
        <f>$H$3</f>
        <v>Time of Use (E-TOU-D)-No-No</v>
      </c>
      <c r="DU29" s="19" t="str">
        <f>$I$3</f>
        <v>Electric Vehicle (EV-2A)-No-No</v>
      </c>
      <c r="DV29" s="19" t="str">
        <f>$J$3</f>
        <v>Tiered (E1)-No-Yes</v>
      </c>
      <c r="DW29" s="19" t="str">
        <f>$K$3</f>
        <v>Tiered (E1 - All-Electric)-No-Yes</v>
      </c>
      <c r="DX29" s="19" t="str">
        <f>$L$3</f>
        <v>Time of Use (E-TOU-C)-No-Yes</v>
      </c>
      <c r="DY29" s="19" t="str">
        <f>$M$3</f>
        <v>Time of Use (E-TOU-C - All-Electric)-No-Yes</v>
      </c>
      <c r="DZ29" s="19" t="str">
        <f>$N$3</f>
        <v>Time of Use (E-TOU-B)-No-Yes</v>
      </c>
      <c r="EA29" s="19" t="str">
        <f>$O$3</f>
        <v>Time of Use (E-TOU-D)-No-Yes</v>
      </c>
      <c r="EB29" s="19" t="str">
        <f>$P$3</f>
        <v>Electric Vehicle (EV-2A)-No-Yes</v>
      </c>
      <c r="EC29" s="19" t="str">
        <f>$Q$3</f>
        <v>Tiered (E1)-Yes-No</v>
      </c>
      <c r="ED29" s="19" t="str">
        <f>$R$3</f>
        <v>Tiered (E1 - All-Electric)-Yes-No</v>
      </c>
      <c r="EE29" s="19" t="str">
        <f>$S$3</f>
        <v>Time of Use (E-TOU-C)-Yes-No</v>
      </c>
      <c r="EF29" s="19" t="str">
        <f>$T$3</f>
        <v>Time of Use (E-TOU-C - All-Electric)-Yes-No</v>
      </c>
      <c r="EG29" s="19" t="str">
        <f>$U$3</f>
        <v>Time of Use (E-TOU-B)-Yes-No</v>
      </c>
      <c r="EH29" s="19" t="str">
        <f>$V$3</f>
        <v>Time of Use (E-TOU-D)-Yes-No</v>
      </c>
      <c r="EI29" s="19" t="str">
        <f>$W$3</f>
        <v>Electric Vehicle (EV-2A)-Yes-No</v>
      </c>
      <c r="EJ29" s="19" t="str">
        <f>$X$3</f>
        <v>Tiered (E1)-Yes-Yes</v>
      </c>
      <c r="EK29" s="19" t="str">
        <f>$Y$3</f>
        <v>Tiered (E1 - All-Electric)-Yes-Yes</v>
      </c>
      <c r="EL29" s="19" t="str">
        <f>$Z$3</f>
        <v>Time of Use (E-TOU-C)-Yes-Yes</v>
      </c>
      <c r="EM29" s="19" t="str">
        <f>$AA$3</f>
        <v>Time of Use (E-TOU-C - All-Electric)-Yes-Yes</v>
      </c>
      <c r="EN29" s="19" t="str">
        <f>$AB$3</f>
        <v>Time of Use (E-TOU-B)-Yes-Yes</v>
      </c>
      <c r="EO29" s="19" t="str">
        <f>$AC$3</f>
        <v>Time of Use (E-TOU-D)-Yes-Yes</v>
      </c>
      <c r="EP29" s="19" t="str">
        <f>$AD$3</f>
        <v>Electric Vehicle (EV-2A)-Yes-Yes</v>
      </c>
      <c r="EQ29" s="9"/>
      <c r="ER29" s="19" t="str">
        <f>$C$3</f>
        <v>Tiered (E1)-No-No</v>
      </c>
      <c r="ES29" s="19" t="str">
        <f>$D$3</f>
        <v>Tiered (E1 - All-Electric)-No-No</v>
      </c>
      <c r="ET29" s="19" t="str">
        <f>$E$3</f>
        <v>Time of Use (E-TOU-C)-No-No</v>
      </c>
      <c r="EU29" s="19" t="str">
        <f>$F$3</f>
        <v>Time of Use (E-TOU-C - All-Electric)-No-No</v>
      </c>
      <c r="EV29" s="19" t="str">
        <f>$G$3</f>
        <v>Time of Use (E-TOU-B)-No-No</v>
      </c>
      <c r="EW29" s="19" t="str">
        <f>$H$3</f>
        <v>Time of Use (E-TOU-D)-No-No</v>
      </c>
      <c r="EX29" s="19" t="str">
        <f>$I$3</f>
        <v>Electric Vehicle (EV-2A)-No-No</v>
      </c>
      <c r="EY29" s="19" t="str">
        <f>$J$3</f>
        <v>Tiered (E1)-No-Yes</v>
      </c>
      <c r="EZ29" s="19" t="str">
        <f>$K$3</f>
        <v>Tiered (E1 - All-Electric)-No-Yes</v>
      </c>
      <c r="FA29" s="19" t="str">
        <f>$L$3</f>
        <v>Time of Use (E-TOU-C)-No-Yes</v>
      </c>
      <c r="FB29" s="19" t="str">
        <f>$M$3</f>
        <v>Time of Use (E-TOU-C - All-Electric)-No-Yes</v>
      </c>
      <c r="FC29" s="19" t="str">
        <f>$N$3</f>
        <v>Time of Use (E-TOU-B)-No-Yes</v>
      </c>
      <c r="FD29" s="19" t="str">
        <f>$O$3</f>
        <v>Time of Use (E-TOU-D)-No-Yes</v>
      </c>
      <c r="FE29" s="19" t="str">
        <f>$P$3</f>
        <v>Electric Vehicle (EV-2A)-No-Yes</v>
      </c>
      <c r="FF29" s="19" t="str">
        <f>$Q$3</f>
        <v>Tiered (E1)-Yes-No</v>
      </c>
      <c r="FG29" s="19" t="str">
        <f>$R$3</f>
        <v>Tiered (E1 - All-Electric)-Yes-No</v>
      </c>
      <c r="FH29" s="19" t="str">
        <f>$S$3</f>
        <v>Time of Use (E-TOU-C)-Yes-No</v>
      </c>
      <c r="FI29" s="19" t="str">
        <f>$T$3</f>
        <v>Time of Use (E-TOU-C - All-Electric)-Yes-No</v>
      </c>
      <c r="FJ29" s="19" t="str">
        <f>$U$3</f>
        <v>Time of Use (E-TOU-B)-Yes-No</v>
      </c>
      <c r="FK29" s="19" t="str">
        <f>$V$3</f>
        <v>Time of Use (E-TOU-D)-Yes-No</v>
      </c>
      <c r="FL29" s="19" t="str">
        <f>$W$3</f>
        <v>Electric Vehicle (EV-2A)-Yes-No</v>
      </c>
      <c r="FM29" s="19" t="str">
        <f>$X$3</f>
        <v>Tiered (E1)-Yes-Yes</v>
      </c>
      <c r="FN29" s="19" t="str">
        <f>$Y$3</f>
        <v>Tiered (E1 - All-Electric)-Yes-Yes</v>
      </c>
      <c r="FO29" s="19" t="str">
        <f>$Z$3</f>
        <v>Time of Use (E-TOU-C)-Yes-Yes</v>
      </c>
      <c r="FP29" s="19" t="str">
        <f>$AA$3</f>
        <v>Time of Use (E-TOU-C - All-Electric)-Yes-Yes</v>
      </c>
      <c r="FQ29" s="19" t="str">
        <f>$AB$3</f>
        <v>Time of Use (E-TOU-B)-Yes-Yes</v>
      </c>
      <c r="FR29" s="19" t="str">
        <f>$AC$3</f>
        <v>Time of Use (E-TOU-D)-Yes-Yes</v>
      </c>
      <c r="FS29" s="19" t="str">
        <f>$AD$3</f>
        <v>Electric Vehicle (EV-2A)-Yes-Yes</v>
      </c>
      <c r="FT29" s="9"/>
      <c r="FU29" s="19" t="str">
        <f>$C$3</f>
        <v>Tiered (E1)-No-No</v>
      </c>
      <c r="FV29" s="19" t="str">
        <f>$D$3</f>
        <v>Tiered (E1 - All-Electric)-No-No</v>
      </c>
      <c r="FW29" s="19" t="str">
        <f>$E$3</f>
        <v>Time of Use (E-TOU-C)-No-No</v>
      </c>
      <c r="FX29" s="19" t="str">
        <f>$F$3</f>
        <v>Time of Use (E-TOU-C - All-Electric)-No-No</v>
      </c>
      <c r="FY29" s="19" t="str">
        <f>$G$3</f>
        <v>Time of Use (E-TOU-B)-No-No</v>
      </c>
      <c r="FZ29" s="19" t="str">
        <f>$H$3</f>
        <v>Time of Use (E-TOU-D)-No-No</v>
      </c>
      <c r="GA29" s="19" t="str">
        <f>$I$3</f>
        <v>Electric Vehicle (EV-2A)-No-No</v>
      </c>
      <c r="GB29" s="19" t="str">
        <f>$J$3</f>
        <v>Tiered (E1)-No-Yes</v>
      </c>
      <c r="GC29" s="19" t="str">
        <f>$K$3</f>
        <v>Tiered (E1 - All-Electric)-No-Yes</v>
      </c>
      <c r="GD29" s="19" t="str">
        <f>$L$3</f>
        <v>Time of Use (E-TOU-C)-No-Yes</v>
      </c>
      <c r="GE29" s="19" t="str">
        <f>$M$3</f>
        <v>Time of Use (E-TOU-C - All-Electric)-No-Yes</v>
      </c>
      <c r="GF29" s="19" t="str">
        <f>$N$3</f>
        <v>Time of Use (E-TOU-B)-No-Yes</v>
      </c>
      <c r="GG29" s="19" t="str">
        <f>$O$3</f>
        <v>Time of Use (E-TOU-D)-No-Yes</v>
      </c>
      <c r="GH29" s="19" t="str">
        <f>$P$3</f>
        <v>Electric Vehicle (EV-2A)-No-Yes</v>
      </c>
      <c r="GI29" s="19" t="str">
        <f>$Q$3</f>
        <v>Tiered (E1)-Yes-No</v>
      </c>
      <c r="GJ29" s="19" t="str">
        <f>$R$3</f>
        <v>Tiered (E1 - All-Electric)-Yes-No</v>
      </c>
      <c r="GK29" s="19" t="str">
        <f>$S$3</f>
        <v>Time of Use (E-TOU-C)-Yes-No</v>
      </c>
      <c r="GL29" s="19" t="str">
        <f>$T$3</f>
        <v>Time of Use (E-TOU-C - All-Electric)-Yes-No</v>
      </c>
      <c r="GM29" s="19" t="str">
        <f>$U$3</f>
        <v>Time of Use (E-TOU-B)-Yes-No</v>
      </c>
      <c r="GN29" s="19" t="str">
        <f>$V$3</f>
        <v>Time of Use (E-TOU-D)-Yes-No</v>
      </c>
      <c r="GO29" s="19" t="str">
        <f>$W$3</f>
        <v>Electric Vehicle (EV-2A)-Yes-No</v>
      </c>
      <c r="GP29" s="19" t="str">
        <f>$X$3</f>
        <v>Tiered (E1)-Yes-Yes</v>
      </c>
      <c r="GQ29" s="19" t="str">
        <f>$Y$3</f>
        <v>Tiered (E1 - All-Electric)-Yes-Yes</v>
      </c>
      <c r="GR29" s="19" t="str">
        <f>$Z$3</f>
        <v>Time of Use (E-TOU-C)-Yes-Yes</v>
      </c>
      <c r="GS29" s="19" t="str">
        <f>$AA$3</f>
        <v>Time of Use (E-TOU-C - All-Electric)-Yes-Yes</v>
      </c>
      <c r="GT29" s="19" t="str">
        <f>$AB$3</f>
        <v>Time of Use (E-TOU-B)-Yes-Yes</v>
      </c>
      <c r="GU29" s="19" t="str">
        <f>$AC$3</f>
        <v>Time of Use (E-TOU-D)-Yes-Yes</v>
      </c>
      <c r="GV29" s="19" t="str">
        <f>$AD$3</f>
        <v>Electric Vehicle (EV-2A)-Yes-Yes</v>
      </c>
      <c r="GW29" s="9"/>
      <c r="GX29" s="19" t="str">
        <f>$C$3</f>
        <v>Tiered (E1)-No-No</v>
      </c>
      <c r="GY29" s="19" t="str">
        <f>$D$3</f>
        <v>Tiered (E1 - All-Electric)-No-No</v>
      </c>
      <c r="GZ29" s="19" t="str">
        <f>$E$3</f>
        <v>Time of Use (E-TOU-C)-No-No</v>
      </c>
      <c r="HA29" s="19" t="str">
        <f>$F$3</f>
        <v>Time of Use (E-TOU-C - All-Electric)-No-No</v>
      </c>
      <c r="HB29" s="19" t="str">
        <f>$G$3</f>
        <v>Time of Use (E-TOU-B)-No-No</v>
      </c>
      <c r="HC29" s="19" t="str">
        <f>$H$3</f>
        <v>Time of Use (E-TOU-D)-No-No</v>
      </c>
      <c r="HD29" s="19" t="str">
        <f>$I$3</f>
        <v>Electric Vehicle (EV-2A)-No-No</v>
      </c>
      <c r="HE29" s="19" t="str">
        <f>$J$3</f>
        <v>Tiered (E1)-No-Yes</v>
      </c>
      <c r="HF29" s="19" t="str">
        <f>$K$3</f>
        <v>Tiered (E1 - All-Electric)-No-Yes</v>
      </c>
      <c r="HG29" s="19" t="str">
        <f>$L$3</f>
        <v>Time of Use (E-TOU-C)-No-Yes</v>
      </c>
      <c r="HH29" s="19" t="str">
        <f>$M$3</f>
        <v>Time of Use (E-TOU-C - All-Electric)-No-Yes</v>
      </c>
      <c r="HI29" s="19" t="str">
        <f>$N$3</f>
        <v>Time of Use (E-TOU-B)-No-Yes</v>
      </c>
      <c r="HJ29" s="19" t="str">
        <f>$O$3</f>
        <v>Time of Use (E-TOU-D)-No-Yes</v>
      </c>
      <c r="HK29" s="19" t="str">
        <f>$P$3</f>
        <v>Electric Vehicle (EV-2A)-No-Yes</v>
      </c>
      <c r="HL29" s="19" t="str">
        <f>$Q$3</f>
        <v>Tiered (E1)-Yes-No</v>
      </c>
      <c r="HM29" s="19" t="str">
        <f>$R$3</f>
        <v>Tiered (E1 - All-Electric)-Yes-No</v>
      </c>
      <c r="HN29" s="19" t="str">
        <f>$S$3</f>
        <v>Time of Use (E-TOU-C)-Yes-No</v>
      </c>
      <c r="HO29" s="19" t="str">
        <f>$T$3</f>
        <v>Time of Use (E-TOU-C - All-Electric)-Yes-No</v>
      </c>
      <c r="HP29" s="19" t="str">
        <f>$U$3</f>
        <v>Time of Use (E-TOU-B)-Yes-No</v>
      </c>
      <c r="HQ29" s="19" t="str">
        <f>$V$3</f>
        <v>Time of Use (E-TOU-D)-Yes-No</v>
      </c>
      <c r="HR29" s="19" t="str">
        <f>$W$3</f>
        <v>Electric Vehicle (EV-2A)-Yes-No</v>
      </c>
      <c r="HS29" s="19" t="str">
        <f>$X$3</f>
        <v>Tiered (E1)-Yes-Yes</v>
      </c>
      <c r="HT29" s="19" t="str">
        <f>$Y$3</f>
        <v>Tiered (E1 - All-Electric)-Yes-Yes</v>
      </c>
      <c r="HU29" s="19" t="str">
        <f>$Z$3</f>
        <v>Time of Use (E-TOU-C)-Yes-Yes</v>
      </c>
      <c r="HV29" s="19" t="str">
        <f>$AA$3</f>
        <v>Time of Use (E-TOU-C - All-Electric)-Yes-Yes</v>
      </c>
      <c r="HW29" s="19" t="str">
        <f>$AB$3</f>
        <v>Time of Use (E-TOU-B)-Yes-Yes</v>
      </c>
      <c r="HX29" s="19" t="str">
        <f>$AC$3</f>
        <v>Time of Use (E-TOU-D)-Yes-Yes</v>
      </c>
      <c r="HY29" s="19" t="str">
        <f>$AD$3</f>
        <v>Electric Vehicle (EV-2A)-Yes-Yes</v>
      </c>
      <c r="HZ29" s="9"/>
      <c r="IA29" s="19" t="str">
        <f>$C$3</f>
        <v>Tiered (E1)-No-No</v>
      </c>
      <c r="IB29" s="19" t="str">
        <f>$D$3</f>
        <v>Tiered (E1 - All-Electric)-No-No</v>
      </c>
      <c r="IC29" s="19" t="str">
        <f>$E$3</f>
        <v>Time of Use (E-TOU-C)-No-No</v>
      </c>
      <c r="ID29" s="19" t="str">
        <f>$F$3</f>
        <v>Time of Use (E-TOU-C - All-Electric)-No-No</v>
      </c>
      <c r="IE29" s="19" t="str">
        <f>$G$3</f>
        <v>Time of Use (E-TOU-B)-No-No</v>
      </c>
      <c r="IF29" s="19" t="str">
        <f>$H$3</f>
        <v>Time of Use (E-TOU-D)-No-No</v>
      </c>
      <c r="IG29" s="19" t="str">
        <f>$I$3</f>
        <v>Electric Vehicle (EV-2A)-No-No</v>
      </c>
      <c r="IH29" s="19" t="str">
        <f>$J$3</f>
        <v>Tiered (E1)-No-Yes</v>
      </c>
      <c r="II29" s="19" t="str">
        <f>$K$3</f>
        <v>Tiered (E1 - All-Electric)-No-Yes</v>
      </c>
      <c r="IJ29" s="19" t="str">
        <f>$L$3</f>
        <v>Time of Use (E-TOU-C)-No-Yes</v>
      </c>
      <c r="IK29" s="19" t="str">
        <f>$M$3</f>
        <v>Time of Use (E-TOU-C - All-Electric)-No-Yes</v>
      </c>
      <c r="IL29" s="19" t="str">
        <f>$N$3</f>
        <v>Time of Use (E-TOU-B)-No-Yes</v>
      </c>
      <c r="IM29" s="19" t="str">
        <f>$O$3</f>
        <v>Time of Use (E-TOU-D)-No-Yes</v>
      </c>
      <c r="IN29" s="19" t="str">
        <f>$P$3</f>
        <v>Electric Vehicle (EV-2A)-No-Yes</v>
      </c>
      <c r="IO29" s="19" t="str">
        <f>$Q$3</f>
        <v>Tiered (E1)-Yes-No</v>
      </c>
      <c r="IP29" s="19" t="str">
        <f>$R$3</f>
        <v>Tiered (E1 - All-Electric)-Yes-No</v>
      </c>
      <c r="IQ29" s="19" t="str">
        <f>$S$3</f>
        <v>Time of Use (E-TOU-C)-Yes-No</v>
      </c>
      <c r="IR29" s="19" t="str">
        <f>$T$3</f>
        <v>Time of Use (E-TOU-C - All-Electric)-Yes-No</v>
      </c>
      <c r="IS29" s="19" t="str">
        <f>$U$3</f>
        <v>Time of Use (E-TOU-B)-Yes-No</v>
      </c>
      <c r="IT29" s="19" t="str">
        <f>$V$3</f>
        <v>Time of Use (E-TOU-D)-Yes-No</v>
      </c>
      <c r="IU29" s="19" t="str">
        <f>$W$3</f>
        <v>Electric Vehicle (EV-2A)-Yes-No</v>
      </c>
      <c r="IV29" s="19" t="str">
        <f>$X$3</f>
        <v>Tiered (E1)-Yes-Yes</v>
      </c>
      <c r="IW29" s="19" t="str">
        <f>$Y$3</f>
        <v>Tiered (E1 - All-Electric)-Yes-Yes</v>
      </c>
      <c r="IX29" s="19" t="str">
        <f>$Z$3</f>
        <v>Time of Use (E-TOU-C)-Yes-Yes</v>
      </c>
      <c r="IY29" s="19" t="str">
        <f>$AA$3</f>
        <v>Time of Use (E-TOU-C - All-Electric)-Yes-Yes</v>
      </c>
      <c r="IZ29" s="19" t="str">
        <f>$AB$3</f>
        <v>Time of Use (E-TOU-B)-Yes-Yes</v>
      </c>
      <c r="JA29" s="19" t="str">
        <f>$AC$3</f>
        <v>Time of Use (E-TOU-D)-Yes-Yes</v>
      </c>
      <c r="JB29" s="19" t="str">
        <f>$AD$3</f>
        <v>Electric Vehicle (EV-2A)-Yes-Yes</v>
      </c>
      <c r="JC29" s="9"/>
      <c r="JD29" s="19" t="str">
        <f>$C$3</f>
        <v>Tiered (E1)-No-No</v>
      </c>
      <c r="JE29" s="19" t="str">
        <f>$D$3</f>
        <v>Tiered (E1 - All-Electric)-No-No</v>
      </c>
      <c r="JF29" s="19" t="str">
        <f>$E$3</f>
        <v>Time of Use (E-TOU-C)-No-No</v>
      </c>
      <c r="JG29" s="19" t="str">
        <f>$F$3</f>
        <v>Time of Use (E-TOU-C - All-Electric)-No-No</v>
      </c>
      <c r="JH29" s="19" t="str">
        <f>$G$3</f>
        <v>Time of Use (E-TOU-B)-No-No</v>
      </c>
      <c r="JI29" s="19" t="str">
        <f>$H$3</f>
        <v>Time of Use (E-TOU-D)-No-No</v>
      </c>
      <c r="JJ29" s="19" t="str">
        <f>$I$3</f>
        <v>Electric Vehicle (EV-2A)-No-No</v>
      </c>
      <c r="JK29" s="19" t="str">
        <f>$J$3</f>
        <v>Tiered (E1)-No-Yes</v>
      </c>
      <c r="JL29" s="19" t="str">
        <f>$K$3</f>
        <v>Tiered (E1 - All-Electric)-No-Yes</v>
      </c>
      <c r="JM29" s="19" t="str">
        <f>$L$3</f>
        <v>Time of Use (E-TOU-C)-No-Yes</v>
      </c>
      <c r="JN29" s="19" t="str">
        <f>$M$3</f>
        <v>Time of Use (E-TOU-C - All-Electric)-No-Yes</v>
      </c>
      <c r="JO29" s="19" t="str">
        <f>$N$3</f>
        <v>Time of Use (E-TOU-B)-No-Yes</v>
      </c>
      <c r="JP29" s="19" t="str">
        <f>$O$3</f>
        <v>Time of Use (E-TOU-D)-No-Yes</v>
      </c>
      <c r="JQ29" s="19" t="str">
        <f>$P$3</f>
        <v>Electric Vehicle (EV-2A)-No-Yes</v>
      </c>
      <c r="JR29" s="19" t="str">
        <f>$Q$3</f>
        <v>Tiered (E1)-Yes-No</v>
      </c>
      <c r="JS29" s="19" t="str">
        <f>$R$3</f>
        <v>Tiered (E1 - All-Electric)-Yes-No</v>
      </c>
      <c r="JT29" s="19" t="str">
        <f>$S$3</f>
        <v>Time of Use (E-TOU-C)-Yes-No</v>
      </c>
      <c r="JU29" s="19" t="str">
        <f>$T$3</f>
        <v>Time of Use (E-TOU-C - All-Electric)-Yes-No</v>
      </c>
      <c r="JV29" s="19" t="str">
        <f>$U$3</f>
        <v>Time of Use (E-TOU-B)-Yes-No</v>
      </c>
      <c r="JW29" s="19" t="str">
        <f>$V$3</f>
        <v>Time of Use (E-TOU-D)-Yes-No</v>
      </c>
      <c r="JX29" s="19" t="str">
        <f>$W$3</f>
        <v>Electric Vehicle (EV-2A)-Yes-No</v>
      </c>
      <c r="JY29" s="19" t="str">
        <f>$X$3</f>
        <v>Tiered (E1)-Yes-Yes</v>
      </c>
      <c r="JZ29" s="19" t="str">
        <f>$Y$3</f>
        <v>Tiered (E1 - All-Electric)-Yes-Yes</v>
      </c>
      <c r="KA29" s="19" t="str">
        <f>$Z$3</f>
        <v>Time of Use (E-TOU-C)-Yes-Yes</v>
      </c>
      <c r="KB29" s="19" t="str">
        <f>$AA$3</f>
        <v>Time of Use (E-TOU-C - All-Electric)-Yes-Yes</v>
      </c>
      <c r="KC29" s="19" t="str">
        <f>$AB$3</f>
        <v>Time of Use (E-TOU-B)-Yes-Yes</v>
      </c>
      <c r="KD29" s="19" t="str">
        <f>$AC$3</f>
        <v>Time of Use (E-TOU-D)-Yes-Yes</v>
      </c>
      <c r="KE29" s="19" t="str">
        <f>$AD$3</f>
        <v>Electric Vehicle (EV-2A)-Yes-Yes</v>
      </c>
      <c r="KF29" s="9"/>
    </row>
    <row r="30" spans="2:292" ht="18">
      <c r="B30" s="4" t="str">
        <f>$B$55</f>
        <v>Central Single-Speed Heat Pump: 14 SEER, 8.7 HSPF</v>
      </c>
      <c r="C30" s="17">
        <v>2588.411671380004</v>
      </c>
      <c r="D30" s="17">
        <v>2423.9854644826946</v>
      </c>
      <c r="E30" s="17">
        <v>2498.2537148783231</v>
      </c>
      <c r="F30" s="22">
        <v>2317.5036071115956</v>
      </c>
      <c r="G30" s="22">
        <v>2350.1459822545376</v>
      </c>
      <c r="H30" s="22">
        <v>2469.2357789890193</v>
      </c>
      <c r="I30" s="22">
        <v>2197.9245553523742</v>
      </c>
      <c r="J30" s="101">
        <v>2500.8629063733042</v>
      </c>
      <c r="K30" s="101">
        <v>2340.2476815995142</v>
      </c>
      <c r="L30" s="101">
        <v>2410.8408552800279</v>
      </c>
      <c r="M30" s="101">
        <v>2229.843814672678</v>
      </c>
      <c r="N30" s="101">
        <v>2275.7200540587496</v>
      </c>
      <c r="O30" s="101">
        <v>2391.7879161297924</v>
      </c>
      <c r="P30" s="101">
        <v>2071.9711282342437</v>
      </c>
      <c r="Q30" s="22">
        <v>2016.456504264967</v>
      </c>
      <c r="R30" s="22">
        <v>1894.4713244481361</v>
      </c>
      <c r="S30" s="22">
        <v>1848.0816982993206</v>
      </c>
      <c r="T30" s="22">
        <v>1923.378062011677</v>
      </c>
      <c r="U30" s="22">
        <v>1785.1743566440648</v>
      </c>
      <c r="V30" s="22">
        <v>1961.4879495628154</v>
      </c>
      <c r="W30" s="22">
        <v>1753.6859493394159</v>
      </c>
      <c r="X30" s="101">
        <v>1936.9663840230835</v>
      </c>
      <c r="Y30" s="101">
        <v>1816.5984672939885</v>
      </c>
      <c r="Z30" s="101">
        <v>1777.9531619916618</v>
      </c>
      <c r="AA30" s="101">
        <v>1841.2905786692056</v>
      </c>
      <c r="AB30" s="101">
        <v>1704.9191594171314</v>
      </c>
      <c r="AC30" s="101">
        <v>1887.5219816600249</v>
      </c>
      <c r="AD30" s="101">
        <v>1634.1536819222185</v>
      </c>
      <c r="AE30" s="9"/>
      <c r="AF30" s="17">
        <v>2449.2249878856796</v>
      </c>
      <c r="AG30" s="17">
        <v>2387.9707107627396</v>
      </c>
      <c r="AH30" s="17">
        <v>2463.1930493376149</v>
      </c>
      <c r="AI30" s="22">
        <v>2393.7947168457808</v>
      </c>
      <c r="AJ30" s="22">
        <v>2395.9637076943059</v>
      </c>
      <c r="AK30" s="22">
        <v>2425.3896711611137</v>
      </c>
      <c r="AL30" s="22">
        <v>2354.9448019053216</v>
      </c>
      <c r="AM30" s="101">
        <v>2287.3019107430741</v>
      </c>
      <c r="AN30" s="101">
        <v>2226.8888972504542</v>
      </c>
      <c r="AO30" s="101">
        <v>2268.4308607988219</v>
      </c>
      <c r="AP30" s="101">
        <v>2199.9856420464967</v>
      </c>
      <c r="AQ30" s="101">
        <v>2220.5748367680221</v>
      </c>
      <c r="AR30" s="101">
        <v>2269.1291358287954</v>
      </c>
      <c r="AS30" s="101">
        <v>2102.430307490265</v>
      </c>
      <c r="AT30" s="22">
        <v>1710.9641498565259</v>
      </c>
      <c r="AU30" s="22">
        <v>1668.9350553671413</v>
      </c>
      <c r="AV30" s="22">
        <v>1719.211733938542</v>
      </c>
      <c r="AW30" s="22">
        <v>1695.5682541206936</v>
      </c>
      <c r="AX30" s="22">
        <v>1647.9511862080051</v>
      </c>
      <c r="AY30" s="22">
        <v>1764.9575132102643</v>
      </c>
      <c r="AZ30" s="22">
        <v>1751.6273368006841</v>
      </c>
      <c r="BA30" s="101">
        <v>1556.0646484347619</v>
      </c>
      <c r="BB30" s="101">
        <v>1507.042790480675</v>
      </c>
      <c r="BC30" s="101">
        <v>1540.3301103340161</v>
      </c>
      <c r="BD30" s="101">
        <v>1510.4121997723907</v>
      </c>
      <c r="BE30" s="101">
        <v>1454.8726463329156</v>
      </c>
      <c r="BF30" s="101">
        <v>1604.1323654889261</v>
      </c>
      <c r="BG30" s="101">
        <v>1505.4183170103679</v>
      </c>
      <c r="BH30" s="10"/>
      <c r="BI30" s="17">
        <v>1919.150231148277</v>
      </c>
      <c r="BJ30" s="17">
        <v>1832.0700086775312</v>
      </c>
      <c r="BK30" s="17">
        <v>1891.6656724302397</v>
      </c>
      <c r="BL30" s="22">
        <v>1793.0077089975989</v>
      </c>
      <c r="BM30" s="22">
        <v>1826.5023016754965</v>
      </c>
      <c r="BN30" s="22">
        <v>1881.288890698283</v>
      </c>
      <c r="BO30" s="22">
        <v>1764.4636358381815</v>
      </c>
      <c r="BP30" s="101">
        <v>1823.88918106499</v>
      </c>
      <c r="BQ30" s="101">
        <v>1737.0325597489316</v>
      </c>
      <c r="BR30" s="101">
        <v>1779.9520324583254</v>
      </c>
      <c r="BS30" s="101">
        <v>1681.5473990461676</v>
      </c>
      <c r="BT30" s="101">
        <v>1726.5495721377131</v>
      </c>
      <c r="BU30" s="101">
        <v>1789.60330025127</v>
      </c>
      <c r="BV30" s="101">
        <v>1620.2446270930693</v>
      </c>
      <c r="BW30" s="22">
        <v>1314.5303192230858</v>
      </c>
      <c r="BX30" s="22">
        <v>1256.6065252104265</v>
      </c>
      <c r="BY30" s="22">
        <v>1277.6496506989231</v>
      </c>
      <c r="BZ30" s="22">
        <v>1268.7589371788481</v>
      </c>
      <c r="CA30" s="22">
        <v>1203.1338917961211</v>
      </c>
      <c r="CB30" s="22">
        <v>1338.4340026730904</v>
      </c>
      <c r="CC30" s="22">
        <v>1273.5044971405423</v>
      </c>
      <c r="CD30" s="101">
        <v>1240.8761577380926</v>
      </c>
      <c r="CE30" s="101">
        <v>1184.0392113983064</v>
      </c>
      <c r="CF30" s="101">
        <v>1194.2228330839025</v>
      </c>
      <c r="CG30" s="101">
        <v>1184.7922621230164</v>
      </c>
      <c r="CH30" s="101">
        <v>1120.3985661204858</v>
      </c>
      <c r="CI30" s="101">
        <v>1258.5900003613874</v>
      </c>
      <c r="CJ30" s="101">
        <v>1154.4223321504967</v>
      </c>
      <c r="CK30" s="10"/>
      <c r="CL30" s="17">
        <v>2311.3334453943721</v>
      </c>
      <c r="CM30" s="17">
        <v>2251.2601163210948</v>
      </c>
      <c r="CN30" s="17">
        <v>2346.1091741151731</v>
      </c>
      <c r="CO30" s="22">
        <v>2278.0488024850956</v>
      </c>
      <c r="CP30" s="22">
        <v>2298.703123468455</v>
      </c>
      <c r="CQ30" s="22">
        <v>2303.6416558554974</v>
      </c>
      <c r="CR30" s="22">
        <v>2258.6432343059205</v>
      </c>
      <c r="CS30" s="101">
        <v>2163.1778925274489</v>
      </c>
      <c r="CT30" s="101">
        <v>2103.2085298424904</v>
      </c>
      <c r="CU30" s="101">
        <v>2164.5497221066835</v>
      </c>
      <c r="CV30" s="101">
        <v>2096.6071397041273</v>
      </c>
      <c r="CW30" s="101">
        <v>2134.4849109059774</v>
      </c>
      <c r="CX30" s="101">
        <v>2159.4067417638685</v>
      </c>
      <c r="CY30" s="101">
        <v>2018.1769184960342</v>
      </c>
      <c r="CZ30" s="22">
        <v>1518.7599089990738</v>
      </c>
      <c r="DA30" s="22">
        <v>1486.9309296953659</v>
      </c>
      <c r="DB30" s="22">
        <v>1571.7167834911224</v>
      </c>
      <c r="DC30" s="22">
        <v>1522.6316618948388</v>
      </c>
      <c r="DD30" s="22">
        <v>1486.5708643090445</v>
      </c>
      <c r="DE30" s="22">
        <v>1595.5577461539899</v>
      </c>
      <c r="DF30" s="22">
        <v>1631.4054829198042</v>
      </c>
      <c r="DG30" s="101">
        <v>1369.465216167388</v>
      </c>
      <c r="DH30" s="101">
        <v>1333.2509845882828</v>
      </c>
      <c r="DI30" s="101">
        <v>1396.0770919025952</v>
      </c>
      <c r="DJ30" s="101">
        <v>1341.9126896158241</v>
      </c>
      <c r="DK30" s="101">
        <v>1300.8835990427833</v>
      </c>
      <c r="DL30" s="101">
        <v>1439.3815240933648</v>
      </c>
      <c r="DM30" s="101">
        <v>1388.722612012378</v>
      </c>
      <c r="DN30" s="10"/>
      <c r="DO30" s="17">
        <v>2021.5657512141686</v>
      </c>
      <c r="DP30" s="17">
        <v>1930.7988428514111</v>
      </c>
      <c r="DQ30" s="17">
        <v>1979.0102060683305</v>
      </c>
      <c r="DR30" s="22">
        <v>1876.1753938449658</v>
      </c>
      <c r="DS30" s="22">
        <v>1897.9018594187016</v>
      </c>
      <c r="DT30" s="22">
        <v>1967.2895521395371</v>
      </c>
      <c r="DU30" s="22">
        <v>1794.979943736055</v>
      </c>
      <c r="DV30" s="101">
        <v>1938.2204825912493</v>
      </c>
      <c r="DW30" s="101">
        <v>1847.5357761468581</v>
      </c>
      <c r="DX30" s="101">
        <v>1882.2667193851339</v>
      </c>
      <c r="DY30" s="101">
        <v>1779.5250382267327</v>
      </c>
      <c r="DZ30" s="101">
        <v>1811.9051012976861</v>
      </c>
      <c r="EA30" s="101">
        <v>1887.5286797618523</v>
      </c>
      <c r="EB30" s="101">
        <v>1671.4655460533372</v>
      </c>
      <c r="EC30" s="22">
        <v>1425.8038214630606</v>
      </c>
      <c r="ED30" s="22">
        <v>1357.9088917522158</v>
      </c>
      <c r="EE30" s="22">
        <v>1368.9536226930418</v>
      </c>
      <c r="EF30" s="22">
        <v>1371.6076707402924</v>
      </c>
      <c r="EG30" s="22">
        <v>1294.6857784595784</v>
      </c>
      <c r="EH30" s="22">
        <v>1438.0496206158402</v>
      </c>
      <c r="EI30" s="22">
        <v>1326.1318121421914</v>
      </c>
      <c r="EJ30" s="101">
        <v>1361.0075264912525</v>
      </c>
      <c r="EK30" s="101">
        <v>1295.3091718317783</v>
      </c>
      <c r="EL30" s="101">
        <v>1299.4809921762003</v>
      </c>
      <c r="EM30" s="101">
        <v>1298.6247309442294</v>
      </c>
      <c r="EN30" s="101">
        <v>1224.1914590981951</v>
      </c>
      <c r="EO30" s="101">
        <v>1370.4666935791104</v>
      </c>
      <c r="EP30" s="101">
        <v>1225.698524576341</v>
      </c>
      <c r="EQ30" s="10"/>
      <c r="ER30" s="17">
        <v>1986.6706172499228</v>
      </c>
      <c r="ES30" s="17">
        <v>1930.0445545903358</v>
      </c>
      <c r="ET30" s="17">
        <v>2021.7895960409894</v>
      </c>
      <c r="EU30" s="22">
        <v>1957.6348217341092</v>
      </c>
      <c r="EV30" s="22">
        <v>2019.7351032602801</v>
      </c>
      <c r="EW30" s="22">
        <v>2011.3244513943609</v>
      </c>
      <c r="EX30" s="22">
        <v>1978.2712237272176</v>
      </c>
      <c r="EY30" s="101">
        <v>1862.2116995533186</v>
      </c>
      <c r="EZ30" s="101">
        <v>1809.3523433972716</v>
      </c>
      <c r="FA30" s="101">
        <v>1868.1095367546395</v>
      </c>
      <c r="FB30" s="101">
        <v>1808.2222709811954</v>
      </c>
      <c r="FC30" s="101">
        <v>1880.0025194018219</v>
      </c>
      <c r="FD30" s="101">
        <v>1889.4590886677404</v>
      </c>
      <c r="FE30" s="101">
        <v>1770.5347902837107</v>
      </c>
      <c r="FF30" s="22">
        <v>1157.7795023256767</v>
      </c>
      <c r="FG30" s="22">
        <v>1149.3028329655431</v>
      </c>
      <c r="FH30" s="22">
        <v>1260.9212479342209</v>
      </c>
      <c r="FI30" s="22">
        <v>1169.6268748735092</v>
      </c>
      <c r="FJ30" s="22">
        <v>1160.0231909136578</v>
      </c>
      <c r="FK30" s="22">
        <v>1266.2685210177808</v>
      </c>
      <c r="FL30" s="22">
        <v>1341.2186404062645</v>
      </c>
      <c r="FM30" s="101">
        <v>1038.2861134932766</v>
      </c>
      <c r="FN30" s="101">
        <v>1026.3204201788567</v>
      </c>
      <c r="FO30" s="101">
        <v>1111.524729088635</v>
      </c>
      <c r="FP30" s="101">
        <v>1023.0636802751515</v>
      </c>
      <c r="FQ30" s="101">
        <v>1009.5070895825105</v>
      </c>
      <c r="FR30" s="101">
        <v>1134.6646167311771</v>
      </c>
      <c r="FS30" s="101">
        <v>1132.6189874550812</v>
      </c>
      <c r="FT30" s="10"/>
      <c r="FU30" s="17">
        <v>3205.5729460562839</v>
      </c>
      <c r="FV30" s="17">
        <v>3018.3422220515718</v>
      </c>
      <c r="FW30" s="17">
        <v>3345.9786025173676</v>
      </c>
      <c r="FX30" s="22">
        <v>3133.854639139437</v>
      </c>
      <c r="FY30" s="22">
        <v>3236.9065800560288</v>
      </c>
      <c r="FZ30" s="22">
        <v>3165.2443871666133</v>
      </c>
      <c r="GA30" s="22">
        <v>3241.3377632784445</v>
      </c>
      <c r="GB30" s="101">
        <v>3005.4116682545778</v>
      </c>
      <c r="GC30" s="101">
        <v>2833.4043025592009</v>
      </c>
      <c r="GD30" s="101">
        <v>3103.6833336399495</v>
      </c>
      <c r="GE30" s="101">
        <v>2908.8067484242547</v>
      </c>
      <c r="GF30" s="101">
        <v>3019.1336194308274</v>
      </c>
      <c r="GG30" s="101">
        <v>2970.1860908809049</v>
      </c>
      <c r="GH30" s="101">
        <v>2911.4465257167822</v>
      </c>
      <c r="GI30" s="22">
        <v>2092.7414953579364</v>
      </c>
      <c r="GJ30" s="22">
        <v>1992.5848859565078</v>
      </c>
      <c r="GK30" s="22">
        <v>2220.6916273459888</v>
      </c>
      <c r="GL30" s="22">
        <v>2180.7412462563011</v>
      </c>
      <c r="GM30" s="22">
        <v>2067.2683263727527</v>
      </c>
      <c r="GN30" s="22">
        <v>2184.4927203714419</v>
      </c>
      <c r="GO30" s="22">
        <v>2382.5225303240622</v>
      </c>
      <c r="GP30" s="101">
        <v>1895.3719498269381</v>
      </c>
      <c r="GQ30" s="101">
        <v>1803.1393866514552</v>
      </c>
      <c r="GR30" s="101">
        <v>1997.2278961981694</v>
      </c>
      <c r="GS30" s="101">
        <v>1942.520048837436</v>
      </c>
      <c r="GT30" s="101">
        <v>1838.0247158343184</v>
      </c>
      <c r="GU30" s="101">
        <v>1983.7892027403973</v>
      </c>
      <c r="GV30" s="101">
        <v>2053.6548076523568</v>
      </c>
      <c r="GW30" s="10"/>
      <c r="GX30" s="17">
        <v>2846.4014907352384</v>
      </c>
      <c r="GY30" s="17">
        <v>2665.200541661105</v>
      </c>
      <c r="GZ30" s="17">
        <v>2929.1096171273684</v>
      </c>
      <c r="HA30" s="22">
        <v>2723.8171167123287</v>
      </c>
      <c r="HB30" s="22">
        <v>2865.6067222791412</v>
      </c>
      <c r="HC30" s="22">
        <v>2840.7822579997196</v>
      </c>
      <c r="HD30" s="22">
        <v>2882.1696175999887</v>
      </c>
      <c r="HE30" s="101">
        <v>2646.392196961247</v>
      </c>
      <c r="HF30" s="101">
        <v>2475.6489199335142</v>
      </c>
      <c r="HG30" s="101">
        <v>2688.8782520442878</v>
      </c>
      <c r="HH30" s="101">
        <v>2495.4338222596416</v>
      </c>
      <c r="HI30" s="101">
        <v>2650.1813223249319</v>
      </c>
      <c r="HJ30" s="101">
        <v>2647.0606669090143</v>
      </c>
      <c r="HK30" s="101">
        <v>2561.4244780812401</v>
      </c>
      <c r="HL30" s="22">
        <v>1907.4856151792333</v>
      </c>
      <c r="HM30" s="22">
        <v>1800.9544619864657</v>
      </c>
      <c r="HN30" s="22">
        <v>2013.7528455385655</v>
      </c>
      <c r="HO30" s="22">
        <v>1951.9599851226401</v>
      </c>
      <c r="HP30" s="22">
        <v>1831.264994711232</v>
      </c>
      <c r="HQ30" s="22">
        <v>2013.0179822046562</v>
      </c>
      <c r="HR30" s="22">
        <v>2162.8587374468229</v>
      </c>
      <c r="HS30" s="101">
        <v>1704.5200543895617</v>
      </c>
      <c r="HT30" s="101">
        <v>1617.9125217756814</v>
      </c>
      <c r="HU30" s="101">
        <v>1783.817031453244</v>
      </c>
      <c r="HV30" s="101">
        <v>1709.9086666807527</v>
      </c>
      <c r="HW30" s="101">
        <v>1611.7862395305133</v>
      </c>
      <c r="HX30" s="101">
        <v>1805.3478629871579</v>
      </c>
      <c r="HY30" s="101">
        <v>1835.3026521344989</v>
      </c>
      <c r="HZ30" s="10"/>
      <c r="IA30" s="17">
        <v>3186.4721196146261</v>
      </c>
      <c r="IB30" s="17">
        <v>3004.2439418333129</v>
      </c>
      <c r="IC30" s="17">
        <v>3333.8239959971816</v>
      </c>
      <c r="ID30" s="22">
        <v>3127.3676918003821</v>
      </c>
      <c r="IE30" s="22">
        <v>3255.0178577785005</v>
      </c>
      <c r="IF30" s="22">
        <v>3173.2440472861153</v>
      </c>
      <c r="IG30" s="22">
        <v>3262.6932269363856</v>
      </c>
      <c r="IH30" s="101">
        <v>2984.1195428639289</v>
      </c>
      <c r="II30" s="101">
        <v>2817.8152304769123</v>
      </c>
      <c r="IJ30" s="101">
        <v>3088.857547640353</v>
      </c>
      <c r="IK30" s="101">
        <v>2900.4422645296313</v>
      </c>
      <c r="IL30" s="101">
        <v>3034.6261006016925</v>
      </c>
      <c r="IM30" s="101">
        <v>2975.9801971007969</v>
      </c>
      <c r="IN30" s="101">
        <v>2927.4902542359664</v>
      </c>
      <c r="IO30" s="22">
        <v>2008.3298200667864</v>
      </c>
      <c r="IP30" s="22">
        <v>1919.7349684397154</v>
      </c>
      <c r="IQ30" s="22">
        <v>2180.6243294312712</v>
      </c>
      <c r="IR30" s="22">
        <v>2107.4537905861416</v>
      </c>
      <c r="IS30" s="22">
        <v>2007.0798206519178</v>
      </c>
      <c r="IT30" s="22">
        <v>2131.9903541429298</v>
      </c>
      <c r="IU30" s="22">
        <v>2369.9283380061329</v>
      </c>
      <c r="IV30" s="101">
        <v>1805.8474548710603</v>
      </c>
      <c r="IW30" s="101">
        <v>1732.1228359687284</v>
      </c>
      <c r="IX30" s="101">
        <v>1951.3391219583193</v>
      </c>
      <c r="IY30" s="101">
        <v>1863.8276360776749</v>
      </c>
      <c r="IZ30" s="101">
        <v>1780.3009689496066</v>
      </c>
      <c r="JA30" s="101">
        <v>1925.7459208815603</v>
      </c>
      <c r="JB30" s="101">
        <v>2032.3426174266328</v>
      </c>
      <c r="JC30" s="10"/>
      <c r="JD30" s="17">
        <v>3475.9199700640975</v>
      </c>
      <c r="JE30" s="17">
        <v>3261.9500963343371</v>
      </c>
      <c r="JF30" s="17">
        <v>3402.2374787362819</v>
      </c>
      <c r="JG30" s="22">
        <v>3179.2427712975732</v>
      </c>
      <c r="JH30" s="22">
        <v>3217.5671903136881</v>
      </c>
      <c r="JI30" s="22">
        <v>3333.683827072407</v>
      </c>
      <c r="JJ30" s="22">
        <v>3127.7429357315468</v>
      </c>
      <c r="JK30" s="101">
        <v>3293.5215160344083</v>
      </c>
      <c r="JL30" s="101">
        <v>3087.3238735880836</v>
      </c>
      <c r="JM30" s="101">
        <v>3197.5171381736191</v>
      </c>
      <c r="JN30" s="101">
        <v>2977.2506866088288</v>
      </c>
      <c r="JO30" s="101">
        <v>3037.1263494046334</v>
      </c>
      <c r="JP30" s="101">
        <v>3165.043858872772</v>
      </c>
      <c r="JQ30" s="101">
        <v>2847.9880349666309</v>
      </c>
      <c r="JR30" s="22">
        <v>2629.3826278497509</v>
      </c>
      <c r="JS30" s="22">
        <v>2453.8299762835609</v>
      </c>
      <c r="JT30" s="22">
        <v>2452.6486780828191</v>
      </c>
      <c r="JU30" s="22">
        <v>2537.4556841883514</v>
      </c>
      <c r="JV30" s="22">
        <v>2343.9759974593435</v>
      </c>
      <c r="JW30" s="22">
        <v>2587.3543768439345</v>
      </c>
      <c r="JX30" s="22">
        <v>2479.5990194046926</v>
      </c>
      <c r="JY30" s="101">
        <v>2456.3002798315752</v>
      </c>
      <c r="JZ30" s="101">
        <v>2291.3719515887833</v>
      </c>
      <c r="KA30" s="101">
        <v>2269.1265970260642</v>
      </c>
      <c r="KB30" s="101">
        <v>2344.9006420926285</v>
      </c>
      <c r="KC30" s="101">
        <v>2158.0442869397534</v>
      </c>
      <c r="KD30" s="101">
        <v>2413.947025959164</v>
      </c>
      <c r="KE30" s="101">
        <v>2205.592396339774</v>
      </c>
      <c r="KF30" s="10"/>
    </row>
    <row r="31" spans="2:292" ht="18">
      <c r="B31" s="4" t="str">
        <f>$B$56</f>
        <v>Central Single-Speed Heat Pump Packaged Unit: 14 SEER, 8.7 HSPF</v>
      </c>
      <c r="C31" s="17">
        <v>2638.3139151193982</v>
      </c>
      <c r="D31" s="17">
        <v>2472.2935589352687</v>
      </c>
      <c r="E31" s="17">
        <v>2543.8131186969786</v>
      </c>
      <c r="F31" s="22">
        <v>2363.4932347489066</v>
      </c>
      <c r="G31" s="22">
        <v>2389.0186474494872</v>
      </c>
      <c r="H31" s="22">
        <v>2511.3676068539721</v>
      </c>
      <c r="I31" s="22">
        <v>2230.7862260688771</v>
      </c>
      <c r="J31" s="101">
        <v>2548.5614715480506</v>
      </c>
      <c r="K31" s="101">
        <v>2386.131044693454</v>
      </c>
      <c r="L31" s="101">
        <v>2454.1906496871588</v>
      </c>
      <c r="M31" s="101">
        <v>2273.3202178853803</v>
      </c>
      <c r="N31" s="101">
        <v>2312.6925476532124</v>
      </c>
      <c r="O31" s="101">
        <v>2431.9365831782357</v>
      </c>
      <c r="P31" s="101">
        <v>2101.753765148213</v>
      </c>
      <c r="Q31" s="22">
        <v>2063.5718426337558</v>
      </c>
      <c r="R31" s="22">
        <v>1940.1627951367402</v>
      </c>
      <c r="S31" s="22">
        <v>1886.4302854186171</v>
      </c>
      <c r="T31" s="22">
        <v>1968.1192640256179</v>
      </c>
      <c r="U31" s="22">
        <v>1828.3023808141893</v>
      </c>
      <c r="V31" s="22">
        <v>2003.0624249617874</v>
      </c>
      <c r="W31" s="22">
        <v>1786.1444258162956</v>
      </c>
      <c r="X31" s="101">
        <v>1981.6995223489052</v>
      </c>
      <c r="Y31" s="101">
        <v>1860.210320185774</v>
      </c>
      <c r="Z31" s="101">
        <v>1814.4496079414821</v>
      </c>
      <c r="AA31" s="101">
        <v>1883.5776255585956</v>
      </c>
      <c r="AB31" s="101">
        <v>1745.9358404965772</v>
      </c>
      <c r="AC31" s="101">
        <v>1927.1492210585059</v>
      </c>
      <c r="AD31" s="101">
        <v>1663.6029116522641</v>
      </c>
      <c r="AE31" s="9"/>
      <c r="AF31" s="17">
        <v>2478.0443770156435</v>
      </c>
      <c r="AG31" s="17">
        <v>2416.9243094143849</v>
      </c>
      <c r="AH31" s="17">
        <v>2491.8101783323041</v>
      </c>
      <c r="AI31" s="22">
        <v>2422.5638991736701</v>
      </c>
      <c r="AJ31" s="22">
        <v>2420.5898712472376</v>
      </c>
      <c r="AK31" s="22">
        <v>2451.1817046634073</v>
      </c>
      <c r="AL31" s="22">
        <v>2377.8096451748693</v>
      </c>
      <c r="AM31" s="101">
        <v>2314.0888405046603</v>
      </c>
      <c r="AN31" s="101">
        <v>2253.7932973258944</v>
      </c>
      <c r="AO31" s="101">
        <v>2294.544591987652</v>
      </c>
      <c r="AP31" s="101">
        <v>2226.232461801254</v>
      </c>
      <c r="AQ31" s="101">
        <v>2243.1378603499588</v>
      </c>
      <c r="AR31" s="101">
        <v>2293.115452045251</v>
      </c>
      <c r="AS31" s="101">
        <v>2122.3154127283638</v>
      </c>
      <c r="AT31" s="22">
        <v>1739.2980778424383</v>
      </c>
      <c r="AU31" s="22">
        <v>1696.7361882307912</v>
      </c>
      <c r="AV31" s="22">
        <v>1743.6358307501446</v>
      </c>
      <c r="AW31" s="22">
        <v>1723.6865776798736</v>
      </c>
      <c r="AX31" s="22">
        <v>1675.465876930733</v>
      </c>
      <c r="AY31" s="22">
        <v>1790.5262748334003</v>
      </c>
      <c r="AZ31" s="22">
        <v>1774.3493040835249</v>
      </c>
      <c r="BA31" s="101">
        <v>1581.947936817586</v>
      </c>
      <c r="BB31" s="101">
        <v>1532.3711963893952</v>
      </c>
      <c r="BC31" s="101">
        <v>1562.7081246726043</v>
      </c>
      <c r="BD31" s="101">
        <v>1535.5592693876113</v>
      </c>
      <c r="BE31" s="101">
        <v>1479.3910591385199</v>
      </c>
      <c r="BF31" s="101">
        <v>1627.9112158880878</v>
      </c>
      <c r="BG31" s="101">
        <v>1525.1867374612264</v>
      </c>
      <c r="BH31" s="10"/>
      <c r="BI31" s="17">
        <v>1939.2038624968457</v>
      </c>
      <c r="BJ31" s="17">
        <v>1852.1621792940296</v>
      </c>
      <c r="BK31" s="17">
        <v>1910.9915702605226</v>
      </c>
      <c r="BL31" s="22">
        <v>1812.3772700797388</v>
      </c>
      <c r="BM31" s="22">
        <v>1843.22703258464</v>
      </c>
      <c r="BN31" s="22">
        <v>1899.2686610190949</v>
      </c>
      <c r="BO31" s="22">
        <v>1779.5901862642138</v>
      </c>
      <c r="BP31" s="101">
        <v>1842.3733516479158</v>
      </c>
      <c r="BQ31" s="101">
        <v>1755.5950146415257</v>
      </c>
      <c r="BR31" s="101">
        <v>1797.5177680687441</v>
      </c>
      <c r="BS31" s="101">
        <v>1699.2018272476448</v>
      </c>
      <c r="BT31" s="101">
        <v>1741.4888396013578</v>
      </c>
      <c r="BU31" s="101">
        <v>1805.870167510443</v>
      </c>
      <c r="BV31" s="101">
        <v>1632.7729845640747</v>
      </c>
      <c r="BW31" s="22">
        <v>1334.6282233177176</v>
      </c>
      <c r="BX31" s="22">
        <v>1275.6389544543908</v>
      </c>
      <c r="BY31" s="22">
        <v>1294.3431580427355</v>
      </c>
      <c r="BZ31" s="22">
        <v>1288.1612340027139</v>
      </c>
      <c r="CA31" s="22">
        <v>1221.3290536831078</v>
      </c>
      <c r="CB31" s="22">
        <v>1356.3718078980576</v>
      </c>
      <c r="CC31" s="22">
        <v>1288.6267098502192</v>
      </c>
      <c r="CD31" s="101">
        <v>1258.8923579748571</v>
      </c>
      <c r="CE31" s="101">
        <v>1201.3719818222751</v>
      </c>
      <c r="CF31" s="101">
        <v>1208.9684054656166</v>
      </c>
      <c r="CG31" s="101">
        <v>1201.8376680405499</v>
      </c>
      <c r="CH31" s="101">
        <v>1136.6696768930763</v>
      </c>
      <c r="CI31" s="101">
        <v>1274.6753857226217</v>
      </c>
      <c r="CJ31" s="101">
        <v>1166.7491712011467</v>
      </c>
      <c r="CK31" s="10"/>
      <c r="CL31" s="17">
        <v>2344.2009545372434</v>
      </c>
      <c r="CM31" s="17">
        <v>2284.2429377063891</v>
      </c>
      <c r="CN31" s="17">
        <v>2380.7824440886957</v>
      </c>
      <c r="CO31" s="22">
        <v>2312.8527160269773</v>
      </c>
      <c r="CP31" s="22">
        <v>2328.740389329666</v>
      </c>
      <c r="CQ31" s="22">
        <v>2333.5931142360018</v>
      </c>
      <c r="CR31" s="22">
        <v>2289.3403745896612</v>
      </c>
      <c r="CS31" s="101">
        <v>2191.8432469870163</v>
      </c>
      <c r="CT31" s="101">
        <v>2131.8642588269795</v>
      </c>
      <c r="CU31" s="101">
        <v>2193.9156817474436</v>
      </c>
      <c r="CV31" s="101">
        <v>2125.9621941158771</v>
      </c>
      <c r="CW31" s="101">
        <v>2159.8666160221956</v>
      </c>
      <c r="CX31" s="101">
        <v>2185.3205665212968</v>
      </c>
      <c r="CY31" s="101">
        <v>2042.5151196109357</v>
      </c>
      <c r="CZ31" s="22">
        <v>1551.0240983890146</v>
      </c>
      <c r="DA31" s="22">
        <v>1518.2557935892171</v>
      </c>
      <c r="DB31" s="22">
        <v>1601.6702072174905</v>
      </c>
      <c r="DC31" s="22">
        <v>1556.6427160861956</v>
      </c>
      <c r="DD31" s="22">
        <v>1519.5177050910265</v>
      </c>
      <c r="DE31" s="22">
        <v>1625.4164941377062</v>
      </c>
      <c r="DF31" s="22">
        <v>1662.0511616548149</v>
      </c>
      <c r="DG31" s="101">
        <v>1397.2211345365472</v>
      </c>
      <c r="DH31" s="101">
        <v>1360.453748960048</v>
      </c>
      <c r="DI31" s="101">
        <v>1421.4278558256808</v>
      </c>
      <c r="DJ31" s="101">
        <v>1370.2756238987538</v>
      </c>
      <c r="DK31" s="101">
        <v>1328.6198348022251</v>
      </c>
      <c r="DL31" s="101">
        <v>1465.2354521417171</v>
      </c>
      <c r="DM31" s="101">
        <v>1413.068018775203</v>
      </c>
      <c r="DN31" s="10"/>
      <c r="DO31" s="17">
        <v>2040.2121084799448</v>
      </c>
      <c r="DP31" s="17">
        <v>1949.5492227278385</v>
      </c>
      <c r="DQ31" s="17">
        <v>1996.5697496757866</v>
      </c>
      <c r="DR31" s="22">
        <v>1893.8527903773095</v>
      </c>
      <c r="DS31" s="22">
        <v>1912.9533104856973</v>
      </c>
      <c r="DT31" s="22">
        <v>1983.754673004104</v>
      </c>
      <c r="DU31" s="22">
        <v>1806.3115015443655</v>
      </c>
      <c r="DV31" s="101">
        <v>1957.2860829686363</v>
      </c>
      <c r="DW31" s="101">
        <v>1866.5636487165675</v>
      </c>
      <c r="DX31" s="101">
        <v>1900.1395892576752</v>
      </c>
      <c r="DY31" s="101">
        <v>1797.355164195267</v>
      </c>
      <c r="DZ31" s="101">
        <v>1827.0520489888447</v>
      </c>
      <c r="EA31" s="101">
        <v>1904.1772330561639</v>
      </c>
      <c r="EB31" s="101">
        <v>1682.7733397271834</v>
      </c>
      <c r="EC31" s="22">
        <v>1444.033214199241</v>
      </c>
      <c r="ED31" s="22">
        <v>1375.7583312993263</v>
      </c>
      <c r="EE31" s="22">
        <v>1383.731575699243</v>
      </c>
      <c r="EF31" s="22">
        <v>1388.7184255841366</v>
      </c>
      <c r="EG31" s="22">
        <v>1311.3660634818077</v>
      </c>
      <c r="EH31" s="22">
        <v>1454.2564650733711</v>
      </c>
      <c r="EI31" s="22">
        <v>1337.18293276185</v>
      </c>
      <c r="EJ31" s="101">
        <v>1379.3265473607814</v>
      </c>
      <c r="EK31" s="101">
        <v>1313.5375126036365</v>
      </c>
      <c r="EL31" s="101">
        <v>1314.3774286558723</v>
      </c>
      <c r="EM31" s="101">
        <v>1315.6844244633039</v>
      </c>
      <c r="EN31" s="101">
        <v>1241.1484161576379</v>
      </c>
      <c r="EO31" s="101">
        <v>1386.8630667295558</v>
      </c>
      <c r="EP31" s="101">
        <v>1236.7605964159529</v>
      </c>
      <c r="EQ31" s="10"/>
      <c r="ER31" s="17">
        <v>1995.6676975148723</v>
      </c>
      <c r="ES31" s="17">
        <v>1938.5963892239192</v>
      </c>
      <c r="ET31" s="17">
        <v>2031.2586147246204</v>
      </c>
      <c r="EU31" s="22">
        <v>1966.5993972046713</v>
      </c>
      <c r="EV31" s="22">
        <v>2027.8873385529325</v>
      </c>
      <c r="EW31" s="22">
        <v>2019.4156740228093</v>
      </c>
      <c r="EX31" s="22">
        <v>1986.3926031624826</v>
      </c>
      <c r="EY31" s="101">
        <v>1869.764586453203</v>
      </c>
      <c r="EZ31" s="101">
        <v>1816.5826415129786</v>
      </c>
      <c r="FA31" s="101">
        <v>1875.7896745139094</v>
      </c>
      <c r="FB31" s="101">
        <v>1815.5369302015952</v>
      </c>
      <c r="FC31" s="101">
        <v>1886.7737794910843</v>
      </c>
      <c r="FD31" s="101">
        <v>1896.3646170248148</v>
      </c>
      <c r="FE31" s="101">
        <v>1776.8103797113847</v>
      </c>
      <c r="FF31" s="22">
        <v>1166.1301269330286</v>
      </c>
      <c r="FG31" s="22">
        <v>1157.6124517323656</v>
      </c>
      <c r="FH31" s="22">
        <v>1269.0637718767709</v>
      </c>
      <c r="FI31" s="22">
        <v>1178.3659577367619</v>
      </c>
      <c r="FJ31" s="22">
        <v>1168.715816009568</v>
      </c>
      <c r="FK31" s="22">
        <v>1274.3490050942698</v>
      </c>
      <c r="FL31" s="22">
        <v>1349.3331043029325</v>
      </c>
      <c r="FM31" s="101">
        <v>1045.3188464747989</v>
      </c>
      <c r="FN31" s="101">
        <v>1033.2512445916691</v>
      </c>
      <c r="FO31" s="101">
        <v>1118.2850952267393</v>
      </c>
      <c r="FP31" s="101">
        <v>1030.1572770827829</v>
      </c>
      <c r="FQ31" s="101">
        <v>1016.4852285794054</v>
      </c>
      <c r="FR31" s="101">
        <v>1141.5580988475824</v>
      </c>
      <c r="FS31" s="101">
        <v>1138.8868192034486</v>
      </c>
      <c r="FT31" s="10"/>
      <c r="FU31" s="17">
        <v>3277.4089587696731</v>
      </c>
      <c r="FV31" s="17">
        <v>3088.5012882172491</v>
      </c>
      <c r="FW31" s="17">
        <v>3428.4363811417802</v>
      </c>
      <c r="FX31" s="22">
        <v>3214.4125129807799</v>
      </c>
      <c r="FY31" s="22">
        <v>3310.1089032627792</v>
      </c>
      <c r="FZ31" s="22">
        <v>3232.2971971047255</v>
      </c>
      <c r="GA31" s="22">
        <v>3327.9092276632573</v>
      </c>
      <c r="GB31" s="101">
        <v>3063.6945604074026</v>
      </c>
      <c r="GC31" s="101">
        <v>2888.5717823490245</v>
      </c>
      <c r="GD31" s="101">
        <v>3169.4419958754274</v>
      </c>
      <c r="GE31" s="101">
        <v>2971.0357890043747</v>
      </c>
      <c r="GF31" s="101">
        <v>3077.1132588786986</v>
      </c>
      <c r="GG31" s="101">
        <v>3024.1645804887653</v>
      </c>
      <c r="GH31" s="101">
        <v>2978.3617695194393</v>
      </c>
      <c r="GI31" s="22">
        <v>2164.4104590836614</v>
      </c>
      <c r="GJ31" s="22">
        <v>2061.2138934452723</v>
      </c>
      <c r="GK31" s="22">
        <v>2293.8413373585022</v>
      </c>
      <c r="GL31" s="22">
        <v>2263.0450685187684</v>
      </c>
      <c r="GM31" s="22">
        <v>2146.128015366462</v>
      </c>
      <c r="GN31" s="22">
        <v>2251.4660905353667</v>
      </c>
      <c r="GO31" s="22">
        <v>2469.0963188476994</v>
      </c>
      <c r="GP31" s="101">
        <v>1952.4238257438196</v>
      </c>
      <c r="GQ31" s="101">
        <v>1856.6823870872743</v>
      </c>
      <c r="GR31" s="101">
        <v>2055.0257026874779</v>
      </c>
      <c r="GS31" s="101">
        <v>2006.9215208228056</v>
      </c>
      <c r="GT31" s="101">
        <v>1898.450790202661</v>
      </c>
      <c r="GU31" s="101">
        <v>2037.5764127376974</v>
      </c>
      <c r="GV31" s="101">
        <v>2120.4279551561003</v>
      </c>
      <c r="GW31" s="10"/>
      <c r="GX31" s="17">
        <v>2903.6216046194586</v>
      </c>
      <c r="GY31" s="17">
        <v>2720.586003295894</v>
      </c>
      <c r="GZ31" s="17">
        <v>2991.8748655418685</v>
      </c>
      <c r="HA31" s="22">
        <v>2784.5037868986096</v>
      </c>
      <c r="HB31" s="22">
        <v>2920.9439059445708</v>
      </c>
      <c r="HC31" s="22">
        <v>2894.0054977188679</v>
      </c>
      <c r="HD31" s="22">
        <v>2945.0972260590079</v>
      </c>
      <c r="HE31" s="101">
        <v>2692.9685231159892</v>
      </c>
      <c r="HF31" s="101">
        <v>2520.4666491953285</v>
      </c>
      <c r="HG31" s="101">
        <v>2738.7579670960868</v>
      </c>
      <c r="HH31" s="101">
        <v>2543.3211263709054</v>
      </c>
      <c r="HI31" s="101">
        <v>2693.7508448174062</v>
      </c>
      <c r="HJ31" s="101">
        <v>2689.9252149215899</v>
      </c>
      <c r="HK31" s="101">
        <v>2608.8772828250321</v>
      </c>
      <c r="HL31" s="22">
        <v>1964.6182740037491</v>
      </c>
      <c r="HM31" s="22">
        <v>1853.3237460377877</v>
      </c>
      <c r="HN31" s="22">
        <v>2069.2382146440959</v>
      </c>
      <c r="HO31" s="22">
        <v>2014.665498121873</v>
      </c>
      <c r="HP31" s="22">
        <v>1888.5738189922274</v>
      </c>
      <c r="HQ31" s="22">
        <v>2066.3304103925338</v>
      </c>
      <c r="HR31" s="22">
        <v>2225.8706968901747</v>
      </c>
      <c r="HS31" s="101">
        <v>1749.810135865544</v>
      </c>
      <c r="HT31" s="101">
        <v>1656.8785863275052</v>
      </c>
      <c r="HU31" s="101">
        <v>1827.4941117890303</v>
      </c>
      <c r="HV31" s="101">
        <v>1758.376678065358</v>
      </c>
      <c r="HW31" s="101">
        <v>1653.0894250482454</v>
      </c>
      <c r="HX31" s="101">
        <v>1848.2606492155803</v>
      </c>
      <c r="HY31" s="101">
        <v>1882.8090353202419</v>
      </c>
      <c r="HZ31" s="10"/>
      <c r="IA31" s="17">
        <v>3262.8167248913387</v>
      </c>
      <c r="IB31" s="17">
        <v>3077.3040507653009</v>
      </c>
      <c r="IC31" s="17">
        <v>3422.0334713881243</v>
      </c>
      <c r="ID31" s="22">
        <v>3211.8559810128759</v>
      </c>
      <c r="IE31" s="22">
        <v>3333.8846515938781</v>
      </c>
      <c r="IF31" s="22">
        <v>3245.2883901351652</v>
      </c>
      <c r="IG31" s="22">
        <v>3358.348579726136</v>
      </c>
      <c r="IH31" s="101">
        <v>3044.5227644294628</v>
      </c>
      <c r="II31" s="101">
        <v>2875.5112935530533</v>
      </c>
      <c r="IJ31" s="101">
        <v>3157.6052782650554</v>
      </c>
      <c r="IK31" s="101">
        <v>2966.1229067193908</v>
      </c>
      <c r="IL31" s="101">
        <v>3095.8113679699004</v>
      </c>
      <c r="IM31" s="101">
        <v>3032.7022491684775</v>
      </c>
      <c r="IN31" s="101">
        <v>3000.3422549008428</v>
      </c>
      <c r="IO31" s="22">
        <v>2085.5618292592026</v>
      </c>
      <c r="IP31" s="22">
        <v>1992.6039774456351</v>
      </c>
      <c r="IQ31" s="22">
        <v>2260.9306742982021</v>
      </c>
      <c r="IR31" s="22">
        <v>2196.63747346334</v>
      </c>
      <c r="IS31" s="22">
        <v>2091.3204211546908</v>
      </c>
      <c r="IT31" s="22">
        <v>2205.3018215903521</v>
      </c>
      <c r="IU31" s="22">
        <v>2466.4127714731089</v>
      </c>
      <c r="IV31" s="101">
        <v>1864.8030961377365</v>
      </c>
      <c r="IW31" s="101">
        <v>1788.3393061230267</v>
      </c>
      <c r="IX31" s="101">
        <v>2013.784015988643</v>
      </c>
      <c r="IY31" s="101">
        <v>1930.9071332862093</v>
      </c>
      <c r="IZ31" s="101">
        <v>1844.2771088656</v>
      </c>
      <c r="JA31" s="101">
        <v>1983.5800301051991</v>
      </c>
      <c r="JB31" s="101">
        <v>2105.8300183681436</v>
      </c>
      <c r="JC31" s="10"/>
      <c r="JD31" s="17">
        <v>3581.711235409859</v>
      </c>
      <c r="JE31" s="17">
        <v>3358.5330594229008</v>
      </c>
      <c r="JF31" s="17">
        <v>3497.2367037039808</v>
      </c>
      <c r="JG31" s="22">
        <v>3273.6255357662239</v>
      </c>
      <c r="JH31" s="22">
        <v>3299.0673497397352</v>
      </c>
      <c r="JI31" s="22">
        <v>3420.2621960523479</v>
      </c>
      <c r="JJ31" s="22">
        <v>3206.9073968907173</v>
      </c>
      <c r="JK31" s="101">
        <v>3387.0027124830835</v>
      </c>
      <c r="JL31" s="101">
        <v>3174.1405952626051</v>
      </c>
      <c r="JM31" s="101">
        <v>3282.8264475182118</v>
      </c>
      <c r="JN31" s="101">
        <v>3060.7459865611709</v>
      </c>
      <c r="JO31" s="101">
        <v>3109.7537627133343</v>
      </c>
      <c r="JP31" s="101">
        <v>3243.140168431044</v>
      </c>
      <c r="JQ31" s="101">
        <v>2914.630278650543</v>
      </c>
      <c r="JR31" s="22">
        <v>2730.5486029581029</v>
      </c>
      <c r="JS31" s="22">
        <v>2547.0199460724912</v>
      </c>
      <c r="JT31" s="22">
        <v>2533.5117870851172</v>
      </c>
      <c r="JU31" s="22">
        <v>2631.14708533976</v>
      </c>
      <c r="JV31" s="22">
        <v>2434.6769776307679</v>
      </c>
      <c r="JW31" s="22">
        <v>2673.2281077618031</v>
      </c>
      <c r="JX31" s="22">
        <v>2558.3263848794059</v>
      </c>
      <c r="JY31" s="101">
        <v>2546.0914878509625</v>
      </c>
      <c r="JZ31" s="101">
        <v>2374.6018203946569</v>
      </c>
      <c r="KA31" s="101">
        <v>2340.8800382504778</v>
      </c>
      <c r="KB31" s="101">
        <v>2426.9507173880511</v>
      </c>
      <c r="KC31" s="101">
        <v>2237.6149198358776</v>
      </c>
      <c r="KD31" s="101">
        <v>2491.1512977068451</v>
      </c>
      <c r="KE31" s="101">
        <v>2271.4953886011476</v>
      </c>
      <c r="KF31" s="10"/>
    </row>
    <row r="32" spans="2:292" ht="18">
      <c r="B32" s="4" t="str">
        <f>$B$57</f>
        <v>Ducted Variable Speed Heat Pump: 17 SEER, 9.4 HSPF</v>
      </c>
      <c r="C32" s="17">
        <v>2346.5031977179819</v>
      </c>
      <c r="D32" s="17">
        <v>2188.2831924478464</v>
      </c>
      <c r="E32" s="17">
        <v>2269.6545288009784</v>
      </c>
      <c r="F32" s="22">
        <v>2090.3984009299456</v>
      </c>
      <c r="G32" s="22">
        <v>2155.5084521202702</v>
      </c>
      <c r="H32" s="22">
        <v>2260.7493409148096</v>
      </c>
      <c r="I32" s="22">
        <v>2013.1065509455864</v>
      </c>
      <c r="J32" s="101">
        <v>2292.04460818609</v>
      </c>
      <c r="K32" s="101">
        <v>2135.1257205825705</v>
      </c>
      <c r="L32" s="101">
        <v>2211.4157171124548</v>
      </c>
      <c r="M32" s="101">
        <v>2033.6336968577343</v>
      </c>
      <c r="N32" s="101">
        <v>2105.6813182051142</v>
      </c>
      <c r="O32" s="101">
        <v>2209.8139733688613</v>
      </c>
      <c r="P32" s="101">
        <v>1928.2829624486608</v>
      </c>
      <c r="Q32" s="22">
        <v>1790.2599533396349</v>
      </c>
      <c r="R32" s="22">
        <v>1678.7120349676125</v>
      </c>
      <c r="S32" s="22">
        <v>1660.4730759527645</v>
      </c>
      <c r="T32" s="22">
        <v>1705.4802957288093</v>
      </c>
      <c r="U32" s="22">
        <v>1579.1015367008204</v>
      </c>
      <c r="V32" s="22">
        <v>1760.5618433968934</v>
      </c>
      <c r="W32" s="22">
        <v>1574.1298021768496</v>
      </c>
      <c r="X32" s="101">
        <v>1739.69692085989</v>
      </c>
      <c r="Y32" s="101">
        <v>1629.9088812454913</v>
      </c>
      <c r="Z32" s="101">
        <v>1615.2528228343438</v>
      </c>
      <c r="AA32" s="101">
        <v>1652.4429456120506</v>
      </c>
      <c r="AB32" s="101">
        <v>1528.0580498194602</v>
      </c>
      <c r="AC32" s="101">
        <v>1713.3479996630479</v>
      </c>
      <c r="AD32" s="101">
        <v>1496.0479154613258</v>
      </c>
      <c r="AE32" s="18"/>
      <c r="AF32" s="17">
        <v>2229.0176353099087</v>
      </c>
      <c r="AG32" s="17">
        <v>2168.2340469977862</v>
      </c>
      <c r="AH32" s="17">
        <v>2232.7435537114884</v>
      </c>
      <c r="AI32" s="22">
        <v>2163.8784904071654</v>
      </c>
      <c r="AJ32" s="22">
        <v>2194.556196815558</v>
      </c>
      <c r="AK32" s="22">
        <v>2224.9108351753216</v>
      </c>
      <c r="AL32" s="22">
        <v>2144.591353067945</v>
      </c>
      <c r="AM32" s="101">
        <v>2114.6473875488064</v>
      </c>
      <c r="AN32" s="101">
        <v>2055.4463894284218</v>
      </c>
      <c r="AO32" s="101">
        <v>2096.6416446757535</v>
      </c>
      <c r="AP32" s="101">
        <v>2029.5695846600668</v>
      </c>
      <c r="AQ32" s="101">
        <v>2072.558794503339</v>
      </c>
      <c r="AR32" s="101">
        <v>2115.8018235076361</v>
      </c>
      <c r="AS32" s="101">
        <v>1972.2631976645184</v>
      </c>
      <c r="AT32" s="22">
        <v>1499.8205630523582</v>
      </c>
      <c r="AU32" s="22">
        <v>1458.9196511357643</v>
      </c>
      <c r="AV32" s="22">
        <v>1521.0104555290491</v>
      </c>
      <c r="AW32" s="22">
        <v>1474.9618835092629</v>
      </c>
      <c r="AX32" s="22">
        <v>1428.6229955535593</v>
      </c>
      <c r="AY32" s="22">
        <v>1567.6344221719239</v>
      </c>
      <c r="AZ32" s="22">
        <v>1543.3773165728544</v>
      </c>
      <c r="BA32" s="101">
        <v>1403.2594582671711</v>
      </c>
      <c r="BB32" s="101">
        <v>1355.4667010533944</v>
      </c>
      <c r="BC32" s="101">
        <v>1401.160598808455</v>
      </c>
      <c r="BD32" s="101">
        <v>1360.1325218620941</v>
      </c>
      <c r="BE32" s="101">
        <v>1305.9854841104866</v>
      </c>
      <c r="BF32" s="101">
        <v>1459.3826721023024</v>
      </c>
      <c r="BG32" s="101">
        <v>1380.0546632056091</v>
      </c>
      <c r="BH32" s="13"/>
      <c r="BI32" s="17">
        <v>1765.0652042619313</v>
      </c>
      <c r="BJ32" s="17">
        <v>1679.5307810895258</v>
      </c>
      <c r="BK32" s="17">
        <v>1740.8080708241791</v>
      </c>
      <c r="BL32" s="22">
        <v>1643.9014282577768</v>
      </c>
      <c r="BM32" s="22">
        <v>1697.020808308861</v>
      </c>
      <c r="BN32" s="22">
        <v>1743.9725742704336</v>
      </c>
      <c r="BO32" s="22">
        <v>1641.6551345389748</v>
      </c>
      <c r="BP32" s="101">
        <v>1693.4383841536855</v>
      </c>
      <c r="BQ32" s="101">
        <v>1608.2219180823706</v>
      </c>
      <c r="BR32" s="101">
        <v>1656.6089829183786</v>
      </c>
      <c r="BS32" s="101">
        <v>1560.0625714028606</v>
      </c>
      <c r="BT32" s="101">
        <v>1621.6511955221865</v>
      </c>
      <c r="BU32" s="101">
        <v>1675.3987340849365</v>
      </c>
      <c r="BV32" s="101">
        <v>1534.9626379576857</v>
      </c>
      <c r="BW32" s="22">
        <v>1171.8325874730613</v>
      </c>
      <c r="BX32" s="22">
        <v>1120.1779270678624</v>
      </c>
      <c r="BY32" s="22">
        <v>1153.9953854581265</v>
      </c>
      <c r="BZ32" s="22">
        <v>1130.179349053421</v>
      </c>
      <c r="CA32" s="22">
        <v>1071.6569492157973</v>
      </c>
      <c r="CB32" s="22">
        <v>1206.7516494065853</v>
      </c>
      <c r="CC32" s="22">
        <v>1156.4604881894575</v>
      </c>
      <c r="CD32" s="101">
        <v>1120.3478145209183</v>
      </c>
      <c r="CE32" s="101">
        <v>1070.3542060140433</v>
      </c>
      <c r="CF32" s="101">
        <v>1096.2039715539161</v>
      </c>
      <c r="CG32" s="101">
        <v>1071.7613571664165</v>
      </c>
      <c r="CH32" s="101">
        <v>1015.1208541911876</v>
      </c>
      <c r="CI32" s="101">
        <v>1151.1765535767565</v>
      </c>
      <c r="CJ32" s="101">
        <v>1074.8390642972743</v>
      </c>
      <c r="CK32" s="13"/>
      <c r="CL32" s="17">
        <v>2108.0845276160899</v>
      </c>
      <c r="CM32" s="17">
        <v>2049.2220199062685</v>
      </c>
      <c r="CN32" s="17">
        <v>2128.0233929976807</v>
      </c>
      <c r="CO32" s="22">
        <v>2061.3348273461729</v>
      </c>
      <c r="CP32" s="22">
        <v>2107.1011212031872</v>
      </c>
      <c r="CQ32" s="22">
        <v>2117.8810834261226</v>
      </c>
      <c r="CR32" s="22">
        <v>2057.6300644013349</v>
      </c>
      <c r="CS32" s="101">
        <v>2005.1700403920165</v>
      </c>
      <c r="CT32" s="101">
        <v>1946.944546306908</v>
      </c>
      <c r="CU32" s="101">
        <v>2003.4802306838717</v>
      </c>
      <c r="CV32" s="101">
        <v>1937.51337273028</v>
      </c>
      <c r="CW32" s="101">
        <v>1994.8589974491999</v>
      </c>
      <c r="CX32" s="101">
        <v>2018.9055466016471</v>
      </c>
      <c r="CY32" s="101">
        <v>1896.0634736631264</v>
      </c>
      <c r="CZ32" s="22">
        <v>1336.0002672802063</v>
      </c>
      <c r="DA32" s="22">
        <v>1306.9936492013003</v>
      </c>
      <c r="DB32" s="22">
        <v>1392.3089143224745</v>
      </c>
      <c r="DC32" s="22">
        <v>1326.563426585898</v>
      </c>
      <c r="DD32" s="22">
        <v>1293.700236936894</v>
      </c>
      <c r="DE32" s="22">
        <v>1421.4261657931718</v>
      </c>
      <c r="DF32" s="22">
        <v>1438.5935630847043</v>
      </c>
      <c r="DG32" s="101">
        <v>1241.017216659345</v>
      </c>
      <c r="DH32" s="101">
        <v>1207.8236793274696</v>
      </c>
      <c r="DI32" s="101">
        <v>1275.4803131883032</v>
      </c>
      <c r="DJ32" s="101">
        <v>1212.5530026950646</v>
      </c>
      <c r="DK32" s="101">
        <v>1174.9462224254287</v>
      </c>
      <c r="DL32" s="101">
        <v>1316.9400388616655</v>
      </c>
      <c r="DM32" s="101">
        <v>1278.5540097251949</v>
      </c>
      <c r="DN32" s="13"/>
      <c r="DO32" s="17">
        <v>1876.3983160589744</v>
      </c>
      <c r="DP32" s="17">
        <v>1786.8269459213445</v>
      </c>
      <c r="DQ32" s="17">
        <v>1838.4405779586716</v>
      </c>
      <c r="DR32" s="22">
        <v>1736.9602566076337</v>
      </c>
      <c r="DS32" s="22">
        <v>1777.8238642275433</v>
      </c>
      <c r="DT32" s="22">
        <v>1838.8638161723659</v>
      </c>
      <c r="DU32" s="22">
        <v>1685.2522475976116</v>
      </c>
      <c r="DV32" s="101">
        <v>1811.6233675985977</v>
      </c>
      <c r="DW32" s="101">
        <v>1721.972800813913</v>
      </c>
      <c r="DX32" s="101">
        <v>1762.7952448460137</v>
      </c>
      <c r="DY32" s="101">
        <v>1661.2251972668155</v>
      </c>
      <c r="DZ32" s="101">
        <v>1710.2734643200336</v>
      </c>
      <c r="EA32" s="101">
        <v>1776.9000683585193</v>
      </c>
      <c r="EB32" s="101">
        <v>1590.1407504276422</v>
      </c>
      <c r="EC32" s="22">
        <v>1286.3320027525554</v>
      </c>
      <c r="ED32" s="22">
        <v>1225.7890873889064</v>
      </c>
      <c r="EE32" s="22">
        <v>1251.3223029060387</v>
      </c>
      <c r="EF32" s="22">
        <v>1236.960453770756</v>
      </c>
      <c r="EG32" s="22">
        <v>1168.3680620590867</v>
      </c>
      <c r="EH32" s="22">
        <v>1312.2375011630163</v>
      </c>
      <c r="EI32" s="22">
        <v>1218.9939636412473</v>
      </c>
      <c r="EJ32" s="101">
        <v>1239.9237083284472</v>
      </c>
      <c r="EK32" s="101">
        <v>1180.7162323511038</v>
      </c>
      <c r="EL32" s="101">
        <v>1200.289998538301</v>
      </c>
      <c r="EM32" s="101">
        <v>1184.6901806848807</v>
      </c>
      <c r="EN32" s="101">
        <v>1117.6107815495097</v>
      </c>
      <c r="EO32" s="101">
        <v>1262.5616568689686</v>
      </c>
      <c r="EP32" s="101">
        <v>1146.480817275193</v>
      </c>
      <c r="EQ32" s="13"/>
      <c r="ER32" s="17">
        <v>1816.9769440976993</v>
      </c>
      <c r="ES32" s="17">
        <v>1765.694526991653</v>
      </c>
      <c r="ET32" s="17">
        <v>1838.9215880167499</v>
      </c>
      <c r="EU32" s="22">
        <v>1780.8209230433049</v>
      </c>
      <c r="EV32" s="22">
        <v>1858.8983968169432</v>
      </c>
      <c r="EW32" s="22">
        <v>1856.9249448511541</v>
      </c>
      <c r="EX32" s="22">
        <v>1815.982312351387</v>
      </c>
      <c r="EY32" s="101">
        <v>1729.6452697849575</v>
      </c>
      <c r="EZ32" s="101">
        <v>1681.6805964849693</v>
      </c>
      <c r="FA32" s="101">
        <v>1732.1774208592931</v>
      </c>
      <c r="FB32" s="101">
        <v>1677.8356099380094</v>
      </c>
      <c r="FC32" s="101">
        <v>1761.7848225176922</v>
      </c>
      <c r="FD32" s="101">
        <v>1771.9723267447187</v>
      </c>
      <c r="FE32" s="101">
        <v>1672.9701028922466</v>
      </c>
      <c r="FF32" s="22">
        <v>1019.7110137446552</v>
      </c>
      <c r="FG32" s="22">
        <v>1011.6071294636822</v>
      </c>
      <c r="FH32" s="22">
        <v>1117.0190741576009</v>
      </c>
      <c r="FI32" s="22">
        <v>1021.1497786470693</v>
      </c>
      <c r="FJ32" s="22">
        <v>1011.9684433636974</v>
      </c>
      <c r="FK32" s="22">
        <v>1127.8160637786275</v>
      </c>
      <c r="FL32" s="22">
        <v>1189.6401181736289</v>
      </c>
      <c r="FM32" s="101">
        <v>941.34926643154813</v>
      </c>
      <c r="FN32" s="101">
        <v>932.14939313295065</v>
      </c>
      <c r="FO32" s="101">
        <v>1014.4903737074494</v>
      </c>
      <c r="FP32" s="101">
        <v>925.71250543642952</v>
      </c>
      <c r="FQ32" s="101">
        <v>915.28946404166481</v>
      </c>
      <c r="FR32" s="101">
        <v>1037.1091046833908</v>
      </c>
      <c r="FS32" s="101">
        <v>1048.5479570364146</v>
      </c>
      <c r="FT32" s="13"/>
      <c r="FU32" s="17">
        <v>2771.4208656468227</v>
      </c>
      <c r="FV32" s="17">
        <v>2603.0104950795444</v>
      </c>
      <c r="FW32" s="17">
        <v>2859.5233084842162</v>
      </c>
      <c r="FX32" s="22">
        <v>2668.7219564701368</v>
      </c>
      <c r="FY32" s="22">
        <v>2806.0067554219031</v>
      </c>
      <c r="FZ32" s="22">
        <v>2766.1207284052443</v>
      </c>
      <c r="GA32" s="22">
        <v>2781.7010825880234</v>
      </c>
      <c r="GB32" s="101">
        <v>2647.1285773010063</v>
      </c>
      <c r="GC32" s="101">
        <v>2491.0355801551741</v>
      </c>
      <c r="GD32" s="101">
        <v>2711.2298299515351</v>
      </c>
      <c r="GE32" s="101">
        <v>2534.3835063252923</v>
      </c>
      <c r="GF32" s="101">
        <v>2673.300434794422</v>
      </c>
      <c r="GG32" s="101">
        <v>2644.6926130093157</v>
      </c>
      <c r="GH32" s="101">
        <v>2579.3140266287091</v>
      </c>
      <c r="GI32" s="22">
        <v>1683.2416231674822</v>
      </c>
      <c r="GJ32" s="22">
        <v>1608.4036827626428</v>
      </c>
      <c r="GK32" s="22">
        <v>1807.0670976552817</v>
      </c>
      <c r="GL32" s="22">
        <v>1720.8931100519994</v>
      </c>
      <c r="GM32" s="22">
        <v>1636.1050998891194</v>
      </c>
      <c r="GN32" s="22">
        <v>1801.4720600754345</v>
      </c>
      <c r="GO32" s="22">
        <v>1932.8904990945173</v>
      </c>
      <c r="GP32" s="101">
        <v>1570.576427687882</v>
      </c>
      <c r="GQ32" s="101">
        <v>1501.3079570029038</v>
      </c>
      <c r="GR32" s="101">
        <v>1672.2372790400461</v>
      </c>
      <c r="GS32" s="101">
        <v>1585.9641557151233</v>
      </c>
      <c r="GT32" s="101">
        <v>1507.4861034780631</v>
      </c>
      <c r="GU32" s="101">
        <v>1678.169266166768</v>
      </c>
      <c r="GV32" s="101">
        <v>1733.897489068223</v>
      </c>
      <c r="GW32" s="13"/>
      <c r="GX32" s="17">
        <v>2515.2366110783332</v>
      </c>
      <c r="GY32" s="17">
        <v>2345.7365887142869</v>
      </c>
      <c r="GZ32" s="17">
        <v>2565.4023474883211</v>
      </c>
      <c r="HA32" s="22">
        <v>2373.3664691481558</v>
      </c>
      <c r="HB32" s="22">
        <v>2544.7501191013744</v>
      </c>
      <c r="HC32" s="22">
        <v>2536.3966198431108</v>
      </c>
      <c r="HD32" s="22">
        <v>2534.2522567305082</v>
      </c>
      <c r="HE32" s="101">
        <v>2393.1603667300433</v>
      </c>
      <c r="HF32" s="101">
        <v>2233.0938838141033</v>
      </c>
      <c r="HG32" s="101">
        <v>2420.9198718047496</v>
      </c>
      <c r="HH32" s="101">
        <v>2239.5717680648881</v>
      </c>
      <c r="HI32" s="101">
        <v>2415.5184419054162</v>
      </c>
      <c r="HJ32" s="101">
        <v>2418.3266943381946</v>
      </c>
      <c r="HK32" s="101">
        <v>2341.89463199794</v>
      </c>
      <c r="HL32" s="22">
        <v>1607.5543526397641</v>
      </c>
      <c r="HM32" s="22">
        <v>1534.4162123548635</v>
      </c>
      <c r="HN32" s="22">
        <v>1708.4874743813273</v>
      </c>
      <c r="HO32" s="22">
        <v>1622.3110661573921</v>
      </c>
      <c r="HP32" s="22">
        <v>1539.4488528438731</v>
      </c>
      <c r="HQ32" s="22">
        <v>1723.3153986325665</v>
      </c>
      <c r="HR32" s="22">
        <v>1824.5187420645946</v>
      </c>
      <c r="HS32" s="101">
        <v>1496.857979534356</v>
      </c>
      <c r="HT32" s="101">
        <v>1428.2138346385707</v>
      </c>
      <c r="HU32" s="101">
        <v>1571.2409260802531</v>
      </c>
      <c r="HV32" s="101">
        <v>1491.5615331301121</v>
      </c>
      <c r="HW32" s="101">
        <v>1413.7908138457283</v>
      </c>
      <c r="HX32" s="101">
        <v>1597.5471739900318</v>
      </c>
      <c r="HY32" s="101">
        <v>1629.1323368981871</v>
      </c>
      <c r="HZ32" s="13"/>
      <c r="IA32" s="17">
        <v>2759.4203849336559</v>
      </c>
      <c r="IB32" s="17">
        <v>2595.6607550769027</v>
      </c>
      <c r="IC32" s="17">
        <v>2856.1122472153984</v>
      </c>
      <c r="ID32" s="22">
        <v>2670.5799746080415</v>
      </c>
      <c r="IE32" s="22">
        <v>2831.9308427681494</v>
      </c>
      <c r="IF32" s="22">
        <v>2781.0188769749302</v>
      </c>
      <c r="IG32" s="22">
        <v>2815.9854793834702</v>
      </c>
      <c r="IH32" s="101">
        <v>2624.4621220465824</v>
      </c>
      <c r="II32" s="101">
        <v>2473.6261432664037</v>
      </c>
      <c r="IJ32" s="101">
        <v>2692.9329548376318</v>
      </c>
      <c r="IK32" s="101">
        <v>2522.0425958491455</v>
      </c>
      <c r="IL32" s="101">
        <v>2685.3655915981103</v>
      </c>
      <c r="IM32" s="101">
        <v>2648.5731292538267</v>
      </c>
      <c r="IN32" s="101">
        <v>2592.7301906428215</v>
      </c>
      <c r="IO32" s="22">
        <v>1621.9159851718398</v>
      </c>
      <c r="IP32" s="22">
        <v>1560.1050604376171</v>
      </c>
      <c r="IQ32" s="22">
        <v>1781.8264743496823</v>
      </c>
      <c r="IR32" s="22">
        <v>1673.4572105983709</v>
      </c>
      <c r="IS32" s="22">
        <v>1603.4282214761317</v>
      </c>
      <c r="IT32" s="22">
        <v>1762.8821485147926</v>
      </c>
      <c r="IU32" s="22">
        <v>1938.0082166913967</v>
      </c>
      <c r="IV32" s="101">
        <v>1496.7303481503345</v>
      </c>
      <c r="IW32" s="101">
        <v>1444.7027717881449</v>
      </c>
      <c r="IX32" s="101">
        <v>1630.0880218199329</v>
      </c>
      <c r="IY32" s="101">
        <v>1521.974442011277</v>
      </c>
      <c r="IZ32" s="101">
        <v>1463.0295452185048</v>
      </c>
      <c r="JA32" s="101">
        <v>1625.4732198431063</v>
      </c>
      <c r="JB32" s="101">
        <v>1714.5180801165252</v>
      </c>
      <c r="JC32" s="13"/>
      <c r="JD32" s="17">
        <v>3197.1859206068239</v>
      </c>
      <c r="JE32" s="17">
        <v>2997.2746843461787</v>
      </c>
      <c r="JF32" s="17">
        <v>3137.2325602388532</v>
      </c>
      <c r="JG32" s="22">
        <v>2918.3451042087549</v>
      </c>
      <c r="JH32" s="22">
        <v>2990.6698076550083</v>
      </c>
      <c r="JI32" s="22">
        <v>3094.7091161371059</v>
      </c>
      <c r="JJ32" s="22">
        <v>2901.677450839939</v>
      </c>
      <c r="JK32" s="101">
        <v>3052.1799884487882</v>
      </c>
      <c r="JL32" s="101">
        <v>2857.9661421454875</v>
      </c>
      <c r="JM32" s="101">
        <v>2977.577845142705</v>
      </c>
      <c r="JN32" s="101">
        <v>2760.0582275215675</v>
      </c>
      <c r="JO32" s="101">
        <v>2849.8069783974215</v>
      </c>
      <c r="JP32" s="101">
        <v>2961.8348475775224</v>
      </c>
      <c r="JQ32" s="101">
        <v>2688.244756101748</v>
      </c>
      <c r="JR32" s="22">
        <v>2368.9988020872947</v>
      </c>
      <c r="JS32" s="22">
        <v>2206.5495283022929</v>
      </c>
      <c r="JT32" s="22">
        <v>2229.919227425004</v>
      </c>
      <c r="JU32" s="22">
        <v>2285.1966460064018</v>
      </c>
      <c r="JV32" s="22">
        <v>2101.148947711587</v>
      </c>
      <c r="JW32" s="22">
        <v>2353.5699364317134</v>
      </c>
      <c r="JX32" s="22">
        <v>2257.2187550781778</v>
      </c>
      <c r="JY32" s="101">
        <v>2238.9904528970187</v>
      </c>
      <c r="JZ32" s="101">
        <v>2079.9910701132449</v>
      </c>
      <c r="KA32" s="101">
        <v>2089.3338718927162</v>
      </c>
      <c r="KB32" s="101">
        <v>2139.1496418916349</v>
      </c>
      <c r="KC32" s="101">
        <v>1959.0105144592987</v>
      </c>
      <c r="KD32" s="101">
        <v>2219.3464306124652</v>
      </c>
      <c r="KE32" s="101">
        <v>2050.1324510249337</v>
      </c>
      <c r="KF32" s="13"/>
    </row>
    <row r="33" spans="2:292" ht="18">
      <c r="B33" s="4" t="str">
        <f>$B$58</f>
        <v>Ductless Variable Speed Heat Pump: 19 SEER, 11 HSPF</v>
      </c>
      <c r="C33" s="17">
        <v>1916.6372277539892</v>
      </c>
      <c r="D33" s="17">
        <v>1768.5474000857339</v>
      </c>
      <c r="E33" s="17">
        <v>1860.0737193135399</v>
      </c>
      <c r="F33" s="22">
        <v>1692.2946256421872</v>
      </c>
      <c r="G33" s="22">
        <v>1807.0175885474989</v>
      </c>
      <c r="H33" s="22">
        <v>1883.5163451376079</v>
      </c>
      <c r="I33" s="22">
        <v>1711.4408996358729</v>
      </c>
      <c r="J33" s="101">
        <v>1880.8148931095604</v>
      </c>
      <c r="K33" s="101">
        <v>1734.2842731563539</v>
      </c>
      <c r="L33" s="101">
        <v>1821.7976871545288</v>
      </c>
      <c r="M33" s="101">
        <v>1655.7851054806126</v>
      </c>
      <c r="N33" s="101">
        <v>1774.1036576937572</v>
      </c>
      <c r="O33" s="101">
        <v>1849.8553768759475</v>
      </c>
      <c r="P33" s="101">
        <v>1655.745497309804</v>
      </c>
      <c r="Q33" s="22">
        <v>1374.1602820243211</v>
      </c>
      <c r="R33" s="22">
        <v>1282.6900344060953</v>
      </c>
      <c r="S33" s="22">
        <v>1319.3319242151317</v>
      </c>
      <c r="T33" s="22">
        <v>1310.397608978024</v>
      </c>
      <c r="U33" s="22">
        <v>1206.7659451093969</v>
      </c>
      <c r="V33" s="22">
        <v>1390.8561208980686</v>
      </c>
      <c r="W33" s="22">
        <v>1279.0016232000341</v>
      </c>
      <c r="X33" s="101">
        <v>1341.1962197322036</v>
      </c>
      <c r="Y33" s="101">
        <v>1252.9534090303143</v>
      </c>
      <c r="Z33" s="101">
        <v>1289.5511970195923</v>
      </c>
      <c r="AA33" s="101">
        <v>1275.918753243767</v>
      </c>
      <c r="AB33" s="101">
        <v>1175.9436297954248</v>
      </c>
      <c r="AC33" s="101">
        <v>1359.7422011626088</v>
      </c>
      <c r="AD33" s="101">
        <v>1227.9759258476715</v>
      </c>
      <c r="AE33" s="18"/>
      <c r="AF33" s="17">
        <v>1837.4466047283202</v>
      </c>
      <c r="AG33" s="17">
        <v>1782.2084282335816</v>
      </c>
      <c r="AH33" s="17">
        <v>1833.0428141053981</v>
      </c>
      <c r="AI33" s="22">
        <v>1770.4604522087575</v>
      </c>
      <c r="AJ33" s="22">
        <v>1847.6574539167486</v>
      </c>
      <c r="AK33" s="22">
        <v>1875.0795596080991</v>
      </c>
      <c r="AL33" s="22">
        <v>1816.0089488375399</v>
      </c>
      <c r="AM33" s="101">
        <v>1748.4989235279656</v>
      </c>
      <c r="AN33" s="101">
        <v>1696.1093619982212</v>
      </c>
      <c r="AO33" s="101">
        <v>1725.0894964719573</v>
      </c>
      <c r="AP33" s="101">
        <v>1665.7344868153139</v>
      </c>
      <c r="AQ33" s="101">
        <v>1750.174178271584</v>
      </c>
      <c r="AR33" s="101">
        <v>1789.3351346812551</v>
      </c>
      <c r="AS33" s="101">
        <v>1679.8408009521368</v>
      </c>
      <c r="AT33" s="22">
        <v>1191.886486441271</v>
      </c>
      <c r="AU33" s="22">
        <v>1156.7741743799411</v>
      </c>
      <c r="AV33" s="22">
        <v>1233.4122528682612</v>
      </c>
      <c r="AW33" s="22">
        <v>1166.4030690359732</v>
      </c>
      <c r="AX33" s="22">
        <v>1126.62240356344</v>
      </c>
      <c r="AY33" s="22">
        <v>1272.2576409626804</v>
      </c>
      <c r="AZ33" s="22">
        <v>1261.2010177591908</v>
      </c>
      <c r="BA33" s="101">
        <v>1123.4911587949246</v>
      </c>
      <c r="BB33" s="101">
        <v>1089.3933506252552</v>
      </c>
      <c r="BC33" s="101">
        <v>1145.5169762339467</v>
      </c>
      <c r="BD33" s="101">
        <v>1083.7046752826491</v>
      </c>
      <c r="BE33" s="101">
        <v>1045.0733969499956</v>
      </c>
      <c r="BF33" s="101">
        <v>1192.943213918177</v>
      </c>
      <c r="BG33" s="101">
        <v>1142.4967699871313</v>
      </c>
      <c r="BH33" s="13"/>
      <c r="BI33" s="17">
        <v>1549.496799302615</v>
      </c>
      <c r="BJ33" s="17">
        <v>1466.5649032549193</v>
      </c>
      <c r="BK33" s="17">
        <v>1527.8390237957065</v>
      </c>
      <c r="BL33" s="22">
        <v>1433.8809270485044</v>
      </c>
      <c r="BM33" s="22">
        <v>1513.7119738895612</v>
      </c>
      <c r="BN33" s="22">
        <v>1552.7092098714331</v>
      </c>
      <c r="BO33" s="22">
        <v>1474.5601193188047</v>
      </c>
      <c r="BP33" s="101">
        <v>1501.652920446171</v>
      </c>
      <c r="BQ33" s="101">
        <v>1419.1456955740523</v>
      </c>
      <c r="BR33" s="101">
        <v>1471.235634074425</v>
      </c>
      <c r="BS33" s="101">
        <v>1377.7586706101072</v>
      </c>
      <c r="BT33" s="101">
        <v>1462.8778880148245</v>
      </c>
      <c r="BU33" s="101">
        <v>1506.6642950408525</v>
      </c>
      <c r="BV33" s="101">
        <v>1402.801381990296</v>
      </c>
      <c r="BW33" s="22">
        <v>988.36437386868181</v>
      </c>
      <c r="BX33" s="22">
        <v>947.45482450052089</v>
      </c>
      <c r="BY33" s="22">
        <v>997.31962612748009</v>
      </c>
      <c r="BZ33" s="22">
        <v>953.38010202490273</v>
      </c>
      <c r="CA33" s="22">
        <v>907.03142822625807</v>
      </c>
      <c r="CB33" s="22">
        <v>1038.6647364317257</v>
      </c>
      <c r="CC33" s="22">
        <v>1013.5941270548973</v>
      </c>
      <c r="CD33" s="101">
        <v>956.17934569879469</v>
      </c>
      <c r="CE33" s="101">
        <v>917.59983736184427</v>
      </c>
      <c r="CF33" s="101">
        <v>961.29709148286213</v>
      </c>
      <c r="CG33" s="101">
        <v>916.89441620758396</v>
      </c>
      <c r="CH33" s="101">
        <v>873.18557377743514</v>
      </c>
      <c r="CI33" s="101">
        <v>1003.9378396038715</v>
      </c>
      <c r="CJ33" s="101">
        <v>962.51614119983537</v>
      </c>
      <c r="CK33" s="13"/>
      <c r="CL33" s="17">
        <v>1776.7745905196498</v>
      </c>
      <c r="CM33" s="17">
        <v>1726.0487150503859</v>
      </c>
      <c r="CN33" s="17">
        <v>1786.3037470959528</v>
      </c>
      <c r="CO33" s="22">
        <v>1728.8336186885967</v>
      </c>
      <c r="CP33" s="22">
        <v>1809.7956831836084</v>
      </c>
      <c r="CQ33" s="22">
        <v>1821.9373955961062</v>
      </c>
      <c r="CR33" s="22">
        <v>1783.1677208333995</v>
      </c>
      <c r="CS33" s="101">
        <v>1689.4300485990937</v>
      </c>
      <c r="CT33" s="101">
        <v>1641.2544405312328</v>
      </c>
      <c r="CU33" s="101">
        <v>1678.2956893073601</v>
      </c>
      <c r="CV33" s="101">
        <v>1623.7148988104043</v>
      </c>
      <c r="CW33" s="101">
        <v>1711.8581029350637</v>
      </c>
      <c r="CX33" s="101">
        <v>1737.0902237992227</v>
      </c>
      <c r="CY33" s="101">
        <v>1644.1159582659673</v>
      </c>
      <c r="CZ33" s="22">
        <v>1092.8913681630452</v>
      </c>
      <c r="DA33" s="22">
        <v>1068.6100865163412</v>
      </c>
      <c r="DB33" s="22">
        <v>1160.8541638966105</v>
      </c>
      <c r="DC33" s="22">
        <v>1080.5371111797913</v>
      </c>
      <c r="DD33" s="22">
        <v>1053.0275145247872</v>
      </c>
      <c r="DE33" s="22">
        <v>1186.1263226388885</v>
      </c>
      <c r="DF33" s="22">
        <v>1210.5925398428265</v>
      </c>
      <c r="DG33" s="101">
        <v>1020.513539579764</v>
      </c>
      <c r="DH33" s="101">
        <v>994.83086468598481</v>
      </c>
      <c r="DI33" s="101">
        <v>1065.4539265770193</v>
      </c>
      <c r="DJ33" s="101">
        <v>991.83012859822065</v>
      </c>
      <c r="DK33" s="101">
        <v>962.73281661817612</v>
      </c>
      <c r="DL33" s="101">
        <v>1101.1931780498289</v>
      </c>
      <c r="DM33" s="101">
        <v>1081.9303979958338</v>
      </c>
      <c r="DN33" s="13"/>
      <c r="DO33" s="17">
        <v>1616.9454296116287</v>
      </c>
      <c r="DP33" s="17">
        <v>1530.3485753248806</v>
      </c>
      <c r="DQ33" s="17">
        <v>1586.4143567069923</v>
      </c>
      <c r="DR33" s="22">
        <v>1488.3040276196384</v>
      </c>
      <c r="DS33" s="22">
        <v>1561.9032536001969</v>
      </c>
      <c r="DT33" s="22">
        <v>1609.8736098633774</v>
      </c>
      <c r="DU33" s="22">
        <v>1499.4817992455598</v>
      </c>
      <c r="DV33" s="101">
        <v>1573.908706493831</v>
      </c>
      <c r="DW33" s="101">
        <v>1487.5559129033627</v>
      </c>
      <c r="DX33" s="101">
        <v>1536.0629724648716</v>
      </c>
      <c r="DY33" s="101">
        <v>1438.2291531356004</v>
      </c>
      <c r="DZ33" s="101">
        <v>1516.9542282826867</v>
      </c>
      <c r="EA33" s="101">
        <v>1568.6350785270588</v>
      </c>
      <c r="EB33" s="101">
        <v>1436.4140942627255</v>
      </c>
      <c r="EC33" s="22">
        <v>1052.823556046465</v>
      </c>
      <c r="ED33" s="22">
        <v>1005.6933289832506</v>
      </c>
      <c r="EE33" s="22">
        <v>1053.9552875638785</v>
      </c>
      <c r="EF33" s="22">
        <v>1014.2204514030146</v>
      </c>
      <c r="EG33" s="22">
        <v>960.82403042192345</v>
      </c>
      <c r="EH33" s="22">
        <v>1099.3165231298196</v>
      </c>
      <c r="EI33" s="22">
        <v>1051.2279101813353</v>
      </c>
      <c r="EJ33" s="101">
        <v>1023.8857201918793</v>
      </c>
      <c r="EK33" s="101">
        <v>978.684576138328</v>
      </c>
      <c r="EL33" s="101">
        <v>1022.4915224314359</v>
      </c>
      <c r="EM33" s="101">
        <v>981.83263096753296</v>
      </c>
      <c r="EN33" s="101">
        <v>930.62177400575979</v>
      </c>
      <c r="EO33" s="101">
        <v>1068.4656113027813</v>
      </c>
      <c r="EP33" s="101">
        <v>1006.3385973752479</v>
      </c>
      <c r="EQ33" s="13"/>
      <c r="ER33" s="17">
        <v>1603.3707828903312</v>
      </c>
      <c r="ES33" s="17">
        <v>1563.9483707855095</v>
      </c>
      <c r="ET33" s="17">
        <v>1615.6855272956461</v>
      </c>
      <c r="EU33" s="22">
        <v>1571.0217129241212</v>
      </c>
      <c r="EV33" s="22">
        <v>1664.0632754898211</v>
      </c>
      <c r="EW33" s="22">
        <v>1666.1717116146704</v>
      </c>
      <c r="EX33" s="22">
        <v>1642.5346242322353</v>
      </c>
      <c r="EY33" s="101">
        <v>1527.3970357726337</v>
      </c>
      <c r="EZ33" s="101">
        <v>1490.7201751312091</v>
      </c>
      <c r="FA33" s="101">
        <v>1520.3974992048179</v>
      </c>
      <c r="FB33" s="101">
        <v>1478.8442707756958</v>
      </c>
      <c r="FC33" s="101">
        <v>1576.7277882888491</v>
      </c>
      <c r="FD33" s="101">
        <v>1591.6172349586423</v>
      </c>
      <c r="FE33" s="101">
        <v>1513.5246430483519</v>
      </c>
      <c r="FF33" s="22">
        <v>896.96605316561897</v>
      </c>
      <c r="FG33" s="22">
        <v>894.17991637975581</v>
      </c>
      <c r="FH33" s="22">
        <v>988.54463231991951</v>
      </c>
      <c r="FI33" s="22">
        <v>895.12630601069498</v>
      </c>
      <c r="FJ33" s="22">
        <v>891.96973872895398</v>
      </c>
      <c r="FK33" s="22">
        <v>999.64431932942341</v>
      </c>
      <c r="FL33" s="22">
        <v>1061.0975287635956</v>
      </c>
      <c r="FM33" s="101">
        <v>832.4162447414717</v>
      </c>
      <c r="FN33" s="101">
        <v>828.75754188105884</v>
      </c>
      <c r="FO33" s="101">
        <v>899.51767932806865</v>
      </c>
      <c r="FP33" s="101">
        <v>815.24967498415458</v>
      </c>
      <c r="FQ33" s="101">
        <v>811.1045297057924</v>
      </c>
      <c r="FR33" s="101">
        <v>921.20500478493977</v>
      </c>
      <c r="FS33" s="101">
        <v>941.36204962063812</v>
      </c>
      <c r="FT33" s="13"/>
      <c r="FU33" s="17">
        <v>2261.3739989455808</v>
      </c>
      <c r="FV33" s="17">
        <v>2133.4354319532317</v>
      </c>
      <c r="FW33" s="17">
        <v>2328.7665686324317</v>
      </c>
      <c r="FX33" s="22">
        <v>2183.8179441821808</v>
      </c>
      <c r="FY33" s="22">
        <v>2344.0121891008307</v>
      </c>
      <c r="FZ33" s="22">
        <v>2313.8958324383229</v>
      </c>
      <c r="GA33" s="22">
        <v>2348.0507146651512</v>
      </c>
      <c r="GB33" s="101">
        <v>2126.7068733172687</v>
      </c>
      <c r="GC33" s="101">
        <v>2008.0642530798248</v>
      </c>
      <c r="GD33" s="101">
        <v>2161.127154120803</v>
      </c>
      <c r="GE33" s="101">
        <v>2026.7104179569587</v>
      </c>
      <c r="GF33" s="101">
        <v>2192.1279867273447</v>
      </c>
      <c r="GG33" s="101">
        <v>2179.7943173653525</v>
      </c>
      <c r="GH33" s="101">
        <v>2125.8747594353513</v>
      </c>
      <c r="GI33" s="22">
        <v>1334.3840275823532</v>
      </c>
      <c r="GJ33" s="22">
        <v>1294.6112989553405</v>
      </c>
      <c r="GK33" s="22">
        <v>1464.8819129237982</v>
      </c>
      <c r="GL33" s="22">
        <v>1361.8164479938564</v>
      </c>
      <c r="GM33" s="22">
        <v>1316.7557408072339</v>
      </c>
      <c r="GN33" s="22">
        <v>1462.8550582925839</v>
      </c>
      <c r="GO33" s="22">
        <v>1581.5534616330392</v>
      </c>
      <c r="GP33" s="101">
        <v>1220.351199533397</v>
      </c>
      <c r="GQ33" s="101">
        <v>1186.5547033896823</v>
      </c>
      <c r="GR33" s="101">
        <v>1312.9527784136685</v>
      </c>
      <c r="GS33" s="101">
        <v>1218.6572823037227</v>
      </c>
      <c r="GT33" s="101">
        <v>1180.3673769027728</v>
      </c>
      <c r="GU33" s="101">
        <v>1327.6969027153914</v>
      </c>
      <c r="GV33" s="101">
        <v>1368.4157767860193</v>
      </c>
      <c r="GW33" s="13"/>
      <c r="GX33" s="17">
        <v>2054.4505073559508</v>
      </c>
      <c r="GY33" s="17">
        <v>1925.966301579323</v>
      </c>
      <c r="GZ33" s="17">
        <v>2088.7544678393783</v>
      </c>
      <c r="HA33" s="22">
        <v>1943.1876592630611</v>
      </c>
      <c r="HB33" s="22">
        <v>2130.4486201493569</v>
      </c>
      <c r="HC33" s="22">
        <v>2126.3066295629542</v>
      </c>
      <c r="HD33" s="22">
        <v>2136.4084982249924</v>
      </c>
      <c r="HE33" s="101">
        <v>1930.504635519882</v>
      </c>
      <c r="HF33" s="101">
        <v>1810.5909335938188</v>
      </c>
      <c r="HG33" s="101">
        <v>1936.2277390465904</v>
      </c>
      <c r="HH33" s="101">
        <v>1800.3709246744372</v>
      </c>
      <c r="HI33" s="101">
        <v>1992.51037838961</v>
      </c>
      <c r="HJ33" s="101">
        <v>2003.8174360990265</v>
      </c>
      <c r="HK33" s="101">
        <v>1938.0223458937699</v>
      </c>
      <c r="HL33" s="22">
        <v>1282.6264626922712</v>
      </c>
      <c r="HM33" s="22">
        <v>1239.3338078582053</v>
      </c>
      <c r="HN33" s="22">
        <v>1382.7976036989319</v>
      </c>
      <c r="HO33" s="22">
        <v>1291.6663580414913</v>
      </c>
      <c r="HP33" s="22">
        <v>1242.6177332638424</v>
      </c>
      <c r="HQ33" s="22">
        <v>1397.0325134460134</v>
      </c>
      <c r="HR33" s="22">
        <v>1486.258073263177</v>
      </c>
      <c r="HS33" s="101">
        <v>1175.9701761386177</v>
      </c>
      <c r="HT33" s="101">
        <v>1135.7885256910229</v>
      </c>
      <c r="HU33" s="101">
        <v>1240.280596703971</v>
      </c>
      <c r="HV33" s="101">
        <v>1160.1958638358883</v>
      </c>
      <c r="HW33" s="101">
        <v>1114.6718666750673</v>
      </c>
      <c r="HX33" s="101">
        <v>1269.1810198617718</v>
      </c>
      <c r="HY33" s="101">
        <v>1290.7375546850776</v>
      </c>
      <c r="HZ33" s="13"/>
      <c r="IA33" s="17">
        <v>2260.8241463666773</v>
      </c>
      <c r="IB33" s="17">
        <v>2146.7031036329831</v>
      </c>
      <c r="IC33" s="17">
        <v>2335.4810381944399</v>
      </c>
      <c r="ID33" s="22">
        <v>2206.1870453512538</v>
      </c>
      <c r="IE33" s="22">
        <v>2378.477857453699</v>
      </c>
      <c r="IF33" s="22">
        <v>2339.1778865099791</v>
      </c>
      <c r="IG33" s="22">
        <v>2391.1305117410166</v>
      </c>
      <c r="IH33" s="101">
        <v>2115.326396474487</v>
      </c>
      <c r="II33" s="101">
        <v>2010.7139787828062</v>
      </c>
      <c r="IJ33" s="101">
        <v>2153.5184082408641</v>
      </c>
      <c r="IK33" s="101">
        <v>2034.9972585883854</v>
      </c>
      <c r="IL33" s="101">
        <v>2213.14333578587</v>
      </c>
      <c r="IM33" s="101">
        <v>2193.891439339418</v>
      </c>
      <c r="IN33" s="101">
        <v>2147.9969277596856</v>
      </c>
      <c r="IO33" s="22">
        <v>1310.5151657129886</v>
      </c>
      <c r="IP33" s="22">
        <v>1282.2700614013113</v>
      </c>
      <c r="IQ33" s="22">
        <v>1467.3380323620449</v>
      </c>
      <c r="IR33" s="22">
        <v>1350.7756510200982</v>
      </c>
      <c r="IS33" s="22">
        <v>1318.7752221136566</v>
      </c>
      <c r="IT33" s="22">
        <v>1454.1672131414136</v>
      </c>
      <c r="IU33" s="22">
        <v>1607.7501104083112</v>
      </c>
      <c r="IV33" s="101">
        <v>1185.8142717773353</v>
      </c>
      <c r="IW33" s="101">
        <v>1160.4776196996427</v>
      </c>
      <c r="IX33" s="101">
        <v>1295.9560855829761</v>
      </c>
      <c r="IY33" s="101">
        <v>1193.7636477119465</v>
      </c>
      <c r="IZ33" s="101">
        <v>1165.0583639717031</v>
      </c>
      <c r="JA33" s="101">
        <v>1302.3648534308538</v>
      </c>
      <c r="JB33" s="101">
        <v>1368.5143503128684</v>
      </c>
      <c r="JC33" s="13"/>
      <c r="JD33" s="17">
        <v>2462.8033810355632</v>
      </c>
      <c r="JE33" s="17">
        <v>2284.9655515819982</v>
      </c>
      <c r="JF33" s="17">
        <v>2417.3755535234727</v>
      </c>
      <c r="JG33" s="22">
        <v>2215.8933159113089</v>
      </c>
      <c r="JH33" s="22">
        <v>2372.0306571480869</v>
      </c>
      <c r="JI33" s="22">
        <v>2449.0963883890258</v>
      </c>
      <c r="JJ33" s="22">
        <v>2311.9367933774042</v>
      </c>
      <c r="JK33" s="101">
        <v>2367.938359683164</v>
      </c>
      <c r="JL33" s="101">
        <v>2192.7188025794612</v>
      </c>
      <c r="JM33" s="101">
        <v>2309.0877523242384</v>
      </c>
      <c r="JN33" s="101">
        <v>2110.5718991610383</v>
      </c>
      <c r="JO33" s="101">
        <v>2276.6328514888764</v>
      </c>
      <c r="JP33" s="101">
        <v>2359.7851756146852</v>
      </c>
      <c r="JQ33" s="101">
        <v>2167.2292447326922</v>
      </c>
      <c r="JR33" s="22">
        <v>1740.0435340741831</v>
      </c>
      <c r="JS33" s="22">
        <v>1616.3943338673475</v>
      </c>
      <c r="JT33" s="22">
        <v>1685.50324812298</v>
      </c>
      <c r="JU33" s="22">
        <v>1672.7309634687231</v>
      </c>
      <c r="JV33" s="22">
        <v>1532.6419980715293</v>
      </c>
      <c r="JW33" s="22">
        <v>1776.0249974524716</v>
      </c>
      <c r="JX33" s="22">
        <v>1719.9598288642026</v>
      </c>
      <c r="JY33" s="101">
        <v>1657.8540090327515</v>
      </c>
      <c r="JZ33" s="101">
        <v>1540.2336748473765</v>
      </c>
      <c r="KA33" s="101">
        <v>1597.4662648943756</v>
      </c>
      <c r="KB33" s="101">
        <v>1581.2390960637799</v>
      </c>
      <c r="KC33" s="101">
        <v>1447.9805638764603</v>
      </c>
      <c r="KD33" s="101">
        <v>1690.8028577910636</v>
      </c>
      <c r="KE33" s="101">
        <v>1590.0887907608153</v>
      </c>
      <c r="KF33" s="13"/>
    </row>
    <row r="34" spans="2:292" ht="18">
      <c r="B34" s="4">
        <f>$B$59</f>
        <v>0</v>
      </c>
      <c r="C34" s="17"/>
      <c r="D34" s="17"/>
      <c r="E34" s="17"/>
      <c r="F34" s="22"/>
      <c r="G34" s="22"/>
      <c r="H34" s="22"/>
      <c r="I34" s="22"/>
      <c r="J34" s="101"/>
      <c r="K34" s="101"/>
      <c r="L34" s="101"/>
      <c r="M34" s="101"/>
      <c r="N34" s="101"/>
      <c r="O34" s="101"/>
      <c r="P34" s="101"/>
      <c r="Q34" s="22"/>
      <c r="R34" s="22"/>
      <c r="S34" s="22"/>
      <c r="T34" s="22"/>
      <c r="U34" s="22"/>
      <c r="V34" s="22"/>
      <c r="W34" s="22"/>
      <c r="X34" s="101"/>
      <c r="Y34" s="101"/>
      <c r="Z34" s="101"/>
      <c r="AA34" s="101"/>
      <c r="AB34" s="101"/>
      <c r="AC34" s="101"/>
      <c r="AD34" s="101"/>
      <c r="AE34" s="18"/>
      <c r="AF34" s="17"/>
      <c r="AG34" s="17"/>
      <c r="AH34" s="17"/>
      <c r="AI34" s="22"/>
      <c r="AJ34" s="22"/>
      <c r="AK34" s="22"/>
      <c r="AL34" s="22"/>
      <c r="AM34" s="101"/>
      <c r="AN34" s="101"/>
      <c r="AO34" s="101"/>
      <c r="AP34" s="101"/>
      <c r="AQ34" s="101"/>
      <c r="AR34" s="101"/>
      <c r="AS34" s="101"/>
      <c r="AT34" s="22"/>
      <c r="AU34" s="22"/>
      <c r="AV34" s="22"/>
      <c r="AW34" s="22"/>
      <c r="AX34" s="22"/>
      <c r="AY34" s="22"/>
      <c r="AZ34" s="22"/>
      <c r="BA34" s="101"/>
      <c r="BB34" s="101"/>
      <c r="BC34" s="101"/>
      <c r="BD34" s="101"/>
      <c r="BE34" s="101"/>
      <c r="BF34" s="101"/>
      <c r="BG34" s="101"/>
      <c r="BH34" s="13"/>
      <c r="BI34" s="17"/>
      <c r="BJ34" s="17"/>
      <c r="BK34" s="17"/>
      <c r="BL34" s="22"/>
      <c r="BM34" s="22"/>
      <c r="BN34" s="22"/>
      <c r="BO34" s="22"/>
      <c r="BP34" s="101"/>
      <c r="BQ34" s="101"/>
      <c r="BR34" s="101"/>
      <c r="BS34" s="101"/>
      <c r="BT34" s="101"/>
      <c r="BU34" s="101"/>
      <c r="BV34" s="101"/>
      <c r="BW34" s="22"/>
      <c r="BX34" s="22"/>
      <c r="BY34" s="22"/>
      <c r="BZ34" s="22"/>
      <c r="CA34" s="22"/>
      <c r="CB34" s="22"/>
      <c r="CC34" s="22"/>
      <c r="CD34" s="101"/>
      <c r="CE34" s="101"/>
      <c r="CF34" s="101"/>
      <c r="CG34" s="101"/>
      <c r="CH34" s="101"/>
      <c r="CI34" s="101"/>
      <c r="CJ34" s="101"/>
      <c r="CK34" s="13"/>
      <c r="CL34" s="17"/>
      <c r="CM34" s="17"/>
      <c r="CN34" s="17"/>
      <c r="CO34" s="22"/>
      <c r="CP34" s="22"/>
      <c r="CQ34" s="22"/>
      <c r="CR34" s="22"/>
      <c r="CS34" s="101"/>
      <c r="CT34" s="101"/>
      <c r="CU34" s="101"/>
      <c r="CV34" s="101"/>
      <c r="CW34" s="101"/>
      <c r="CX34" s="101"/>
      <c r="CY34" s="101"/>
      <c r="CZ34" s="22"/>
      <c r="DA34" s="22"/>
      <c r="DB34" s="22"/>
      <c r="DC34" s="22"/>
      <c r="DD34" s="22"/>
      <c r="DE34" s="22"/>
      <c r="DF34" s="22"/>
      <c r="DG34" s="101"/>
      <c r="DH34" s="101"/>
      <c r="DI34" s="101"/>
      <c r="DJ34" s="101"/>
      <c r="DK34" s="101"/>
      <c r="DL34" s="101"/>
      <c r="DM34" s="101"/>
      <c r="DN34" s="13"/>
      <c r="DO34" s="17"/>
      <c r="DP34" s="17"/>
      <c r="DQ34" s="17"/>
      <c r="DR34" s="22"/>
      <c r="DS34" s="22"/>
      <c r="DT34" s="22"/>
      <c r="DU34" s="22"/>
      <c r="DV34" s="101"/>
      <c r="DW34" s="101"/>
      <c r="DX34" s="101"/>
      <c r="DY34" s="101"/>
      <c r="DZ34" s="101"/>
      <c r="EA34" s="101"/>
      <c r="EB34" s="101"/>
      <c r="EC34" s="22"/>
      <c r="ED34" s="22"/>
      <c r="EE34" s="22"/>
      <c r="EF34" s="22"/>
      <c r="EG34" s="22"/>
      <c r="EH34" s="22"/>
      <c r="EI34" s="22"/>
      <c r="EJ34" s="101"/>
      <c r="EK34" s="101"/>
      <c r="EL34" s="101"/>
      <c r="EM34" s="101"/>
      <c r="EN34" s="101"/>
      <c r="EO34" s="101"/>
      <c r="EP34" s="101"/>
      <c r="EQ34" s="13"/>
      <c r="ER34" s="17"/>
      <c r="ES34" s="17"/>
      <c r="ET34" s="17"/>
      <c r="EU34" s="22"/>
      <c r="EV34" s="22"/>
      <c r="EW34" s="22"/>
      <c r="EX34" s="22"/>
      <c r="EY34" s="101"/>
      <c r="EZ34" s="101"/>
      <c r="FA34" s="101"/>
      <c r="FB34" s="101"/>
      <c r="FC34" s="101"/>
      <c r="FD34" s="101"/>
      <c r="FE34" s="101"/>
      <c r="FF34" s="22"/>
      <c r="FG34" s="22"/>
      <c r="FH34" s="22"/>
      <c r="FI34" s="22"/>
      <c r="FJ34" s="22"/>
      <c r="FK34" s="22"/>
      <c r="FL34" s="22"/>
      <c r="FM34" s="101"/>
      <c r="FN34" s="101"/>
      <c r="FO34" s="101"/>
      <c r="FP34" s="101"/>
      <c r="FQ34" s="101"/>
      <c r="FR34" s="101"/>
      <c r="FS34" s="101"/>
      <c r="FT34" s="13"/>
      <c r="FU34" s="17"/>
      <c r="FV34" s="17"/>
      <c r="FW34" s="17"/>
      <c r="FX34" s="22"/>
      <c r="FY34" s="22"/>
      <c r="FZ34" s="22"/>
      <c r="GA34" s="22"/>
      <c r="GB34" s="101"/>
      <c r="GC34" s="101"/>
      <c r="GD34" s="101"/>
      <c r="GE34" s="101"/>
      <c r="GF34" s="101"/>
      <c r="GG34" s="101"/>
      <c r="GH34" s="101"/>
      <c r="GI34" s="22"/>
      <c r="GJ34" s="22"/>
      <c r="GK34" s="22"/>
      <c r="GL34" s="22"/>
      <c r="GM34" s="22"/>
      <c r="GN34" s="22"/>
      <c r="GO34" s="22"/>
      <c r="GP34" s="101"/>
      <c r="GQ34" s="101"/>
      <c r="GR34" s="101"/>
      <c r="GS34" s="101"/>
      <c r="GT34" s="101"/>
      <c r="GU34" s="101"/>
      <c r="GV34" s="101"/>
      <c r="GW34" s="13"/>
      <c r="GX34" s="17"/>
      <c r="GY34" s="17"/>
      <c r="GZ34" s="17"/>
      <c r="HA34" s="22"/>
      <c r="HB34" s="22"/>
      <c r="HC34" s="22"/>
      <c r="HD34" s="22"/>
      <c r="HE34" s="101"/>
      <c r="HF34" s="101"/>
      <c r="HG34" s="101"/>
      <c r="HH34" s="101"/>
      <c r="HI34" s="101"/>
      <c r="HJ34" s="101"/>
      <c r="HK34" s="101"/>
      <c r="HL34" s="22"/>
      <c r="HM34" s="22"/>
      <c r="HN34" s="22"/>
      <c r="HO34" s="22"/>
      <c r="HP34" s="22"/>
      <c r="HQ34" s="22"/>
      <c r="HR34" s="22"/>
      <c r="HS34" s="101"/>
      <c r="HT34" s="101"/>
      <c r="HU34" s="101"/>
      <c r="HV34" s="101"/>
      <c r="HW34" s="101"/>
      <c r="HX34" s="101"/>
      <c r="HY34" s="101"/>
      <c r="HZ34" s="13"/>
      <c r="IA34" s="17"/>
      <c r="IB34" s="17"/>
      <c r="IC34" s="17"/>
      <c r="ID34" s="22"/>
      <c r="IE34" s="22"/>
      <c r="IF34" s="22"/>
      <c r="IG34" s="22"/>
      <c r="IH34" s="101"/>
      <c r="II34" s="101"/>
      <c r="IJ34" s="101"/>
      <c r="IK34" s="101"/>
      <c r="IL34" s="101"/>
      <c r="IM34" s="101"/>
      <c r="IN34" s="101"/>
      <c r="IO34" s="22"/>
      <c r="IP34" s="22"/>
      <c r="IQ34" s="22"/>
      <c r="IR34" s="22"/>
      <c r="IS34" s="22"/>
      <c r="IT34" s="22"/>
      <c r="IU34" s="22"/>
      <c r="IV34" s="101"/>
      <c r="IW34" s="101"/>
      <c r="IX34" s="101"/>
      <c r="IY34" s="101"/>
      <c r="IZ34" s="101"/>
      <c r="JA34" s="101"/>
      <c r="JB34" s="101"/>
      <c r="JC34" s="13"/>
      <c r="JD34" s="17"/>
      <c r="JE34" s="17"/>
      <c r="JF34" s="17"/>
      <c r="JG34" s="22"/>
      <c r="JH34" s="22"/>
      <c r="JI34" s="22"/>
      <c r="JJ34" s="22"/>
      <c r="JK34" s="101"/>
      <c r="JL34" s="101"/>
      <c r="JM34" s="101"/>
      <c r="JN34" s="101"/>
      <c r="JO34" s="101"/>
      <c r="JP34" s="101"/>
      <c r="JQ34" s="101"/>
      <c r="JR34" s="22"/>
      <c r="JS34" s="22"/>
      <c r="JT34" s="22"/>
      <c r="JU34" s="22"/>
      <c r="JV34" s="22"/>
      <c r="JW34" s="22"/>
      <c r="JX34" s="22"/>
      <c r="JY34" s="101"/>
      <c r="JZ34" s="101"/>
      <c r="KA34" s="101"/>
      <c r="KB34" s="101"/>
      <c r="KC34" s="101"/>
      <c r="KD34" s="101"/>
      <c r="KE34" s="101"/>
      <c r="KF34" s="13"/>
    </row>
    <row r="35" spans="2:292" ht="18">
      <c r="B35" s="4">
        <f>$B$60</f>
        <v>0</v>
      </c>
      <c r="C35" s="17"/>
      <c r="D35" s="17"/>
      <c r="E35" s="17"/>
      <c r="F35" s="22"/>
      <c r="G35" s="22"/>
      <c r="H35" s="22"/>
      <c r="I35" s="22"/>
      <c r="J35" s="101"/>
      <c r="K35" s="101"/>
      <c r="L35" s="101"/>
      <c r="M35" s="101"/>
      <c r="N35" s="101"/>
      <c r="O35" s="101"/>
      <c r="P35" s="101"/>
      <c r="Q35" s="22"/>
      <c r="R35" s="22"/>
      <c r="S35" s="22"/>
      <c r="T35" s="22"/>
      <c r="U35" s="22"/>
      <c r="V35" s="22"/>
      <c r="W35" s="22"/>
      <c r="X35" s="101"/>
      <c r="Y35" s="101"/>
      <c r="Z35" s="101"/>
      <c r="AA35" s="101"/>
      <c r="AB35" s="101"/>
      <c r="AC35" s="101"/>
      <c r="AD35" s="101"/>
      <c r="AE35" s="18"/>
      <c r="AF35" s="17"/>
      <c r="AG35" s="17"/>
      <c r="AH35" s="17"/>
      <c r="AI35" s="22"/>
      <c r="AJ35" s="22"/>
      <c r="AK35" s="22"/>
      <c r="AL35" s="22"/>
      <c r="AM35" s="101"/>
      <c r="AN35" s="101"/>
      <c r="AO35" s="101"/>
      <c r="AP35" s="101"/>
      <c r="AQ35" s="101"/>
      <c r="AR35" s="101"/>
      <c r="AS35" s="101"/>
      <c r="AT35" s="22"/>
      <c r="AU35" s="22"/>
      <c r="AV35" s="22"/>
      <c r="AW35" s="22"/>
      <c r="AX35" s="22"/>
      <c r="AY35" s="22"/>
      <c r="AZ35" s="22"/>
      <c r="BA35" s="101"/>
      <c r="BB35" s="101"/>
      <c r="BC35" s="101"/>
      <c r="BD35" s="101"/>
      <c r="BE35" s="101"/>
      <c r="BF35" s="101"/>
      <c r="BG35" s="101"/>
      <c r="BH35" s="13"/>
      <c r="BI35" s="17"/>
      <c r="BJ35" s="17"/>
      <c r="BK35" s="17"/>
      <c r="BL35" s="22"/>
      <c r="BM35" s="22"/>
      <c r="BN35" s="22"/>
      <c r="BO35" s="22"/>
      <c r="BP35" s="101"/>
      <c r="BQ35" s="101"/>
      <c r="BR35" s="101"/>
      <c r="BS35" s="101"/>
      <c r="BT35" s="101"/>
      <c r="BU35" s="101"/>
      <c r="BV35" s="101"/>
      <c r="BW35" s="22"/>
      <c r="BX35" s="22"/>
      <c r="BY35" s="22"/>
      <c r="BZ35" s="22"/>
      <c r="CA35" s="22"/>
      <c r="CB35" s="22"/>
      <c r="CC35" s="22"/>
      <c r="CD35" s="101"/>
      <c r="CE35" s="101"/>
      <c r="CF35" s="101"/>
      <c r="CG35" s="101"/>
      <c r="CH35" s="101"/>
      <c r="CI35" s="101"/>
      <c r="CJ35" s="101"/>
      <c r="CK35" s="13"/>
      <c r="CL35" s="17"/>
      <c r="CM35" s="17"/>
      <c r="CN35" s="17"/>
      <c r="CO35" s="22"/>
      <c r="CP35" s="22"/>
      <c r="CQ35" s="22"/>
      <c r="CR35" s="22"/>
      <c r="CS35" s="101"/>
      <c r="CT35" s="101"/>
      <c r="CU35" s="101"/>
      <c r="CV35" s="101"/>
      <c r="CW35" s="101"/>
      <c r="CX35" s="101"/>
      <c r="CY35" s="101"/>
      <c r="CZ35" s="22"/>
      <c r="DA35" s="22"/>
      <c r="DB35" s="22"/>
      <c r="DC35" s="22"/>
      <c r="DD35" s="22"/>
      <c r="DE35" s="22"/>
      <c r="DF35" s="22"/>
      <c r="DG35" s="101"/>
      <c r="DH35" s="101"/>
      <c r="DI35" s="101"/>
      <c r="DJ35" s="101"/>
      <c r="DK35" s="101"/>
      <c r="DL35" s="101"/>
      <c r="DM35" s="101"/>
      <c r="DN35" s="13"/>
      <c r="DO35" s="17"/>
      <c r="DP35" s="17"/>
      <c r="DQ35" s="17"/>
      <c r="DR35" s="22"/>
      <c r="DS35" s="22"/>
      <c r="DT35" s="22"/>
      <c r="DU35" s="22"/>
      <c r="DV35" s="101"/>
      <c r="DW35" s="101"/>
      <c r="DX35" s="101"/>
      <c r="DY35" s="101"/>
      <c r="DZ35" s="101"/>
      <c r="EA35" s="101"/>
      <c r="EB35" s="101"/>
      <c r="EC35" s="22"/>
      <c r="ED35" s="22"/>
      <c r="EE35" s="22"/>
      <c r="EF35" s="22"/>
      <c r="EG35" s="22"/>
      <c r="EH35" s="22"/>
      <c r="EI35" s="22"/>
      <c r="EJ35" s="101"/>
      <c r="EK35" s="101"/>
      <c r="EL35" s="101"/>
      <c r="EM35" s="101"/>
      <c r="EN35" s="101"/>
      <c r="EO35" s="101"/>
      <c r="EP35" s="101"/>
      <c r="EQ35" s="13"/>
      <c r="ER35" s="17"/>
      <c r="ES35" s="17"/>
      <c r="ET35" s="17"/>
      <c r="EU35" s="22"/>
      <c r="EV35" s="22"/>
      <c r="EW35" s="22"/>
      <c r="EX35" s="22"/>
      <c r="EY35" s="101"/>
      <c r="EZ35" s="101"/>
      <c r="FA35" s="101"/>
      <c r="FB35" s="101"/>
      <c r="FC35" s="101"/>
      <c r="FD35" s="101"/>
      <c r="FE35" s="101"/>
      <c r="FF35" s="22"/>
      <c r="FG35" s="22"/>
      <c r="FH35" s="22"/>
      <c r="FI35" s="22"/>
      <c r="FJ35" s="22"/>
      <c r="FK35" s="22"/>
      <c r="FL35" s="22"/>
      <c r="FM35" s="101"/>
      <c r="FN35" s="101"/>
      <c r="FO35" s="101"/>
      <c r="FP35" s="101"/>
      <c r="FQ35" s="101"/>
      <c r="FR35" s="101"/>
      <c r="FS35" s="101"/>
      <c r="FT35" s="13"/>
      <c r="FU35" s="17"/>
      <c r="FV35" s="17"/>
      <c r="FW35" s="17"/>
      <c r="FX35" s="22"/>
      <c r="FY35" s="22"/>
      <c r="FZ35" s="22"/>
      <c r="GA35" s="22"/>
      <c r="GB35" s="101"/>
      <c r="GC35" s="101"/>
      <c r="GD35" s="101"/>
      <c r="GE35" s="101"/>
      <c r="GF35" s="101"/>
      <c r="GG35" s="101"/>
      <c r="GH35" s="101"/>
      <c r="GI35" s="22"/>
      <c r="GJ35" s="22"/>
      <c r="GK35" s="22"/>
      <c r="GL35" s="22"/>
      <c r="GM35" s="22"/>
      <c r="GN35" s="22"/>
      <c r="GO35" s="22"/>
      <c r="GP35" s="101"/>
      <c r="GQ35" s="101"/>
      <c r="GR35" s="101"/>
      <c r="GS35" s="101"/>
      <c r="GT35" s="101"/>
      <c r="GU35" s="101"/>
      <c r="GV35" s="101"/>
      <c r="GW35" s="13"/>
      <c r="GX35" s="17"/>
      <c r="GY35" s="17"/>
      <c r="GZ35" s="17"/>
      <c r="HA35" s="22"/>
      <c r="HB35" s="22"/>
      <c r="HC35" s="22"/>
      <c r="HD35" s="22"/>
      <c r="HE35" s="101"/>
      <c r="HF35" s="101"/>
      <c r="HG35" s="101"/>
      <c r="HH35" s="101"/>
      <c r="HI35" s="101"/>
      <c r="HJ35" s="101"/>
      <c r="HK35" s="101"/>
      <c r="HL35" s="22"/>
      <c r="HM35" s="22"/>
      <c r="HN35" s="22"/>
      <c r="HO35" s="22"/>
      <c r="HP35" s="22"/>
      <c r="HQ35" s="22"/>
      <c r="HR35" s="22"/>
      <c r="HS35" s="101"/>
      <c r="HT35" s="101"/>
      <c r="HU35" s="101"/>
      <c r="HV35" s="101"/>
      <c r="HW35" s="101"/>
      <c r="HX35" s="101"/>
      <c r="HY35" s="101"/>
      <c r="HZ35" s="13"/>
      <c r="IA35" s="17"/>
      <c r="IB35" s="17"/>
      <c r="IC35" s="17"/>
      <c r="ID35" s="22"/>
      <c r="IE35" s="22"/>
      <c r="IF35" s="22"/>
      <c r="IG35" s="22"/>
      <c r="IH35" s="101"/>
      <c r="II35" s="101"/>
      <c r="IJ35" s="101"/>
      <c r="IK35" s="101"/>
      <c r="IL35" s="101"/>
      <c r="IM35" s="101"/>
      <c r="IN35" s="101"/>
      <c r="IO35" s="22"/>
      <c r="IP35" s="22"/>
      <c r="IQ35" s="22"/>
      <c r="IR35" s="22"/>
      <c r="IS35" s="22"/>
      <c r="IT35" s="22"/>
      <c r="IU35" s="22"/>
      <c r="IV35" s="101"/>
      <c r="IW35" s="101"/>
      <c r="IX35" s="101"/>
      <c r="IY35" s="101"/>
      <c r="IZ35" s="101"/>
      <c r="JA35" s="101"/>
      <c r="JB35" s="101"/>
      <c r="JC35" s="13"/>
      <c r="JD35" s="17"/>
      <c r="JE35" s="17"/>
      <c r="JF35" s="17"/>
      <c r="JG35" s="22"/>
      <c r="JH35" s="22"/>
      <c r="JI35" s="22"/>
      <c r="JJ35" s="22"/>
      <c r="JK35" s="101"/>
      <c r="JL35" s="101"/>
      <c r="JM35" s="101"/>
      <c r="JN35" s="101"/>
      <c r="JO35" s="101"/>
      <c r="JP35" s="101"/>
      <c r="JQ35" s="101"/>
      <c r="JR35" s="22"/>
      <c r="JS35" s="22"/>
      <c r="JT35" s="22"/>
      <c r="JU35" s="22"/>
      <c r="JV35" s="22"/>
      <c r="JW35" s="22"/>
      <c r="JX35" s="22"/>
      <c r="JY35" s="101"/>
      <c r="JZ35" s="101"/>
      <c r="KA35" s="101"/>
      <c r="KB35" s="101"/>
      <c r="KC35" s="101"/>
      <c r="KD35" s="101"/>
      <c r="KE35" s="101"/>
      <c r="KF35" s="13"/>
    </row>
    <row r="36" spans="2:292" ht="18">
      <c r="B36" s="4">
        <f>$B$61</f>
        <v>0</v>
      </c>
      <c r="C36" s="17"/>
      <c r="D36" s="17"/>
      <c r="E36" s="17"/>
      <c r="F36" s="22"/>
      <c r="G36" s="22"/>
      <c r="H36" s="22"/>
      <c r="I36" s="22"/>
      <c r="J36" s="101"/>
      <c r="K36" s="101"/>
      <c r="L36" s="101"/>
      <c r="M36" s="101"/>
      <c r="N36" s="101"/>
      <c r="O36" s="101"/>
      <c r="P36" s="101"/>
      <c r="Q36" s="22"/>
      <c r="R36" s="22"/>
      <c r="S36" s="22"/>
      <c r="T36" s="22"/>
      <c r="U36" s="22"/>
      <c r="V36" s="22"/>
      <c r="W36" s="22"/>
      <c r="X36" s="101"/>
      <c r="Y36" s="101"/>
      <c r="Z36" s="101"/>
      <c r="AA36" s="101"/>
      <c r="AB36" s="101"/>
      <c r="AC36" s="101"/>
      <c r="AD36" s="101"/>
      <c r="AE36" s="18"/>
      <c r="AF36" s="17"/>
      <c r="AG36" s="17"/>
      <c r="AH36" s="17"/>
      <c r="AI36" s="22"/>
      <c r="AJ36" s="22"/>
      <c r="AK36" s="22"/>
      <c r="AL36" s="22"/>
      <c r="AM36" s="101"/>
      <c r="AN36" s="101"/>
      <c r="AO36" s="101"/>
      <c r="AP36" s="101"/>
      <c r="AQ36" s="101"/>
      <c r="AR36" s="101"/>
      <c r="AS36" s="101"/>
      <c r="AT36" s="22"/>
      <c r="AU36" s="22"/>
      <c r="AV36" s="22"/>
      <c r="AW36" s="22"/>
      <c r="AX36" s="22"/>
      <c r="AY36" s="22"/>
      <c r="AZ36" s="22"/>
      <c r="BA36" s="101"/>
      <c r="BB36" s="101"/>
      <c r="BC36" s="101"/>
      <c r="BD36" s="101"/>
      <c r="BE36" s="101"/>
      <c r="BF36" s="101"/>
      <c r="BG36" s="101"/>
      <c r="BH36" s="13"/>
      <c r="BI36" s="17"/>
      <c r="BJ36" s="17"/>
      <c r="BK36" s="17"/>
      <c r="BL36" s="22"/>
      <c r="BM36" s="22"/>
      <c r="BN36" s="22"/>
      <c r="BO36" s="22"/>
      <c r="BP36" s="101"/>
      <c r="BQ36" s="101"/>
      <c r="BR36" s="101"/>
      <c r="BS36" s="101"/>
      <c r="BT36" s="101"/>
      <c r="BU36" s="101"/>
      <c r="BV36" s="101"/>
      <c r="BW36" s="22"/>
      <c r="BX36" s="22"/>
      <c r="BY36" s="22"/>
      <c r="BZ36" s="22"/>
      <c r="CA36" s="22"/>
      <c r="CB36" s="22"/>
      <c r="CC36" s="22"/>
      <c r="CD36" s="101"/>
      <c r="CE36" s="101"/>
      <c r="CF36" s="101"/>
      <c r="CG36" s="101"/>
      <c r="CH36" s="101"/>
      <c r="CI36" s="101"/>
      <c r="CJ36" s="101"/>
      <c r="CK36" s="13"/>
      <c r="CL36" s="17"/>
      <c r="CM36" s="17"/>
      <c r="CN36" s="17"/>
      <c r="CO36" s="22"/>
      <c r="CP36" s="22"/>
      <c r="CQ36" s="22"/>
      <c r="CR36" s="22"/>
      <c r="CS36" s="101"/>
      <c r="CT36" s="101"/>
      <c r="CU36" s="101"/>
      <c r="CV36" s="101"/>
      <c r="CW36" s="101"/>
      <c r="CX36" s="101"/>
      <c r="CY36" s="101"/>
      <c r="CZ36" s="22"/>
      <c r="DA36" s="22"/>
      <c r="DB36" s="22"/>
      <c r="DC36" s="22"/>
      <c r="DD36" s="22"/>
      <c r="DE36" s="22"/>
      <c r="DF36" s="22"/>
      <c r="DG36" s="101"/>
      <c r="DH36" s="101"/>
      <c r="DI36" s="101"/>
      <c r="DJ36" s="101"/>
      <c r="DK36" s="101"/>
      <c r="DL36" s="101"/>
      <c r="DM36" s="101"/>
      <c r="DN36" s="13"/>
      <c r="DO36" s="17"/>
      <c r="DP36" s="17"/>
      <c r="DQ36" s="17"/>
      <c r="DR36" s="22"/>
      <c r="DS36" s="22"/>
      <c r="DT36" s="22"/>
      <c r="DU36" s="22"/>
      <c r="DV36" s="101"/>
      <c r="DW36" s="101"/>
      <c r="DX36" s="101"/>
      <c r="DY36" s="101"/>
      <c r="DZ36" s="101"/>
      <c r="EA36" s="101"/>
      <c r="EB36" s="101"/>
      <c r="EC36" s="22"/>
      <c r="ED36" s="22"/>
      <c r="EE36" s="22"/>
      <c r="EF36" s="22"/>
      <c r="EG36" s="22"/>
      <c r="EH36" s="22"/>
      <c r="EI36" s="22"/>
      <c r="EJ36" s="101"/>
      <c r="EK36" s="101"/>
      <c r="EL36" s="101"/>
      <c r="EM36" s="101"/>
      <c r="EN36" s="101"/>
      <c r="EO36" s="101"/>
      <c r="EP36" s="101"/>
      <c r="EQ36" s="13"/>
      <c r="ER36" s="17"/>
      <c r="ES36" s="17"/>
      <c r="ET36" s="17"/>
      <c r="EU36" s="22"/>
      <c r="EV36" s="22"/>
      <c r="EW36" s="22"/>
      <c r="EX36" s="22"/>
      <c r="EY36" s="101"/>
      <c r="EZ36" s="101"/>
      <c r="FA36" s="101"/>
      <c r="FB36" s="101"/>
      <c r="FC36" s="101"/>
      <c r="FD36" s="101"/>
      <c r="FE36" s="101"/>
      <c r="FF36" s="22"/>
      <c r="FG36" s="22"/>
      <c r="FH36" s="22"/>
      <c r="FI36" s="22"/>
      <c r="FJ36" s="22"/>
      <c r="FK36" s="22"/>
      <c r="FL36" s="22"/>
      <c r="FM36" s="101"/>
      <c r="FN36" s="101"/>
      <c r="FO36" s="101"/>
      <c r="FP36" s="101"/>
      <c r="FQ36" s="101"/>
      <c r="FR36" s="101"/>
      <c r="FS36" s="101"/>
      <c r="FT36" s="13"/>
      <c r="FU36" s="17"/>
      <c r="FV36" s="17"/>
      <c r="FW36" s="17"/>
      <c r="FX36" s="22"/>
      <c r="FY36" s="22"/>
      <c r="FZ36" s="22"/>
      <c r="GA36" s="22"/>
      <c r="GB36" s="101"/>
      <c r="GC36" s="101"/>
      <c r="GD36" s="101"/>
      <c r="GE36" s="101"/>
      <c r="GF36" s="101"/>
      <c r="GG36" s="101"/>
      <c r="GH36" s="101"/>
      <c r="GI36" s="22"/>
      <c r="GJ36" s="22"/>
      <c r="GK36" s="22"/>
      <c r="GL36" s="22"/>
      <c r="GM36" s="22"/>
      <c r="GN36" s="22"/>
      <c r="GO36" s="22"/>
      <c r="GP36" s="101"/>
      <c r="GQ36" s="101"/>
      <c r="GR36" s="101"/>
      <c r="GS36" s="101"/>
      <c r="GT36" s="101"/>
      <c r="GU36" s="101"/>
      <c r="GV36" s="101"/>
      <c r="GW36" s="13"/>
      <c r="GX36" s="17"/>
      <c r="GY36" s="17"/>
      <c r="GZ36" s="17"/>
      <c r="HA36" s="22"/>
      <c r="HB36" s="22"/>
      <c r="HC36" s="22"/>
      <c r="HD36" s="22"/>
      <c r="HE36" s="101"/>
      <c r="HF36" s="101"/>
      <c r="HG36" s="101"/>
      <c r="HH36" s="101"/>
      <c r="HI36" s="101"/>
      <c r="HJ36" s="101"/>
      <c r="HK36" s="101"/>
      <c r="HL36" s="22"/>
      <c r="HM36" s="22"/>
      <c r="HN36" s="22"/>
      <c r="HO36" s="22"/>
      <c r="HP36" s="22"/>
      <c r="HQ36" s="22"/>
      <c r="HR36" s="22"/>
      <c r="HS36" s="101"/>
      <c r="HT36" s="101"/>
      <c r="HU36" s="101"/>
      <c r="HV36" s="101"/>
      <c r="HW36" s="101"/>
      <c r="HX36" s="101"/>
      <c r="HY36" s="101"/>
      <c r="HZ36" s="13"/>
      <c r="IA36" s="17"/>
      <c r="IB36" s="17"/>
      <c r="IC36" s="17"/>
      <c r="ID36" s="22"/>
      <c r="IE36" s="22"/>
      <c r="IF36" s="22"/>
      <c r="IG36" s="22"/>
      <c r="IH36" s="101"/>
      <c r="II36" s="101"/>
      <c r="IJ36" s="101"/>
      <c r="IK36" s="101"/>
      <c r="IL36" s="101"/>
      <c r="IM36" s="101"/>
      <c r="IN36" s="101"/>
      <c r="IO36" s="22"/>
      <c r="IP36" s="22"/>
      <c r="IQ36" s="22"/>
      <c r="IR36" s="22"/>
      <c r="IS36" s="22"/>
      <c r="IT36" s="22"/>
      <c r="IU36" s="22"/>
      <c r="IV36" s="101"/>
      <c r="IW36" s="101"/>
      <c r="IX36" s="101"/>
      <c r="IY36" s="101"/>
      <c r="IZ36" s="101"/>
      <c r="JA36" s="101"/>
      <c r="JB36" s="101"/>
      <c r="JC36" s="13"/>
      <c r="JD36" s="17"/>
      <c r="JE36" s="17"/>
      <c r="JF36" s="17"/>
      <c r="JG36" s="22"/>
      <c r="JH36" s="22"/>
      <c r="JI36" s="22"/>
      <c r="JJ36" s="22"/>
      <c r="JK36" s="101"/>
      <c r="JL36" s="101"/>
      <c r="JM36" s="101"/>
      <c r="JN36" s="101"/>
      <c r="JO36" s="101"/>
      <c r="JP36" s="101"/>
      <c r="JQ36" s="101"/>
      <c r="JR36" s="22"/>
      <c r="JS36" s="22"/>
      <c r="JT36" s="22"/>
      <c r="JU36" s="22"/>
      <c r="JV36" s="22"/>
      <c r="JW36" s="22"/>
      <c r="JX36" s="22"/>
      <c r="JY36" s="101"/>
      <c r="JZ36" s="101"/>
      <c r="KA36" s="101"/>
      <c r="KB36" s="101"/>
      <c r="KC36" s="101"/>
      <c r="KD36" s="101"/>
      <c r="KE36" s="101"/>
      <c r="KF36" s="13"/>
    </row>
    <row r="37" spans="2:292" ht="18">
      <c r="B37" s="4">
        <f>$B$62</f>
        <v>0</v>
      </c>
      <c r="C37" s="17"/>
      <c r="D37" s="17"/>
      <c r="E37" s="17"/>
      <c r="F37" s="22"/>
      <c r="G37" s="22"/>
      <c r="H37" s="22"/>
      <c r="I37" s="22"/>
      <c r="J37" s="101"/>
      <c r="K37" s="101"/>
      <c r="L37" s="101"/>
      <c r="M37" s="101"/>
      <c r="N37" s="101"/>
      <c r="O37" s="101"/>
      <c r="P37" s="101"/>
      <c r="Q37" s="22"/>
      <c r="R37" s="22"/>
      <c r="S37" s="22"/>
      <c r="T37" s="22"/>
      <c r="U37" s="22"/>
      <c r="V37" s="22"/>
      <c r="W37" s="22"/>
      <c r="X37" s="101"/>
      <c r="Y37" s="101"/>
      <c r="Z37" s="101"/>
      <c r="AA37" s="101"/>
      <c r="AB37" s="101"/>
      <c r="AC37" s="101"/>
      <c r="AD37" s="101"/>
      <c r="AE37" s="18"/>
      <c r="AF37" s="17"/>
      <c r="AG37" s="17"/>
      <c r="AH37" s="17"/>
      <c r="AI37" s="22"/>
      <c r="AJ37" s="22"/>
      <c r="AK37" s="22"/>
      <c r="AL37" s="22"/>
      <c r="AM37" s="101"/>
      <c r="AN37" s="101"/>
      <c r="AO37" s="101"/>
      <c r="AP37" s="101"/>
      <c r="AQ37" s="101"/>
      <c r="AR37" s="101"/>
      <c r="AS37" s="101"/>
      <c r="AT37" s="22"/>
      <c r="AU37" s="22"/>
      <c r="AV37" s="22"/>
      <c r="AW37" s="22"/>
      <c r="AX37" s="22"/>
      <c r="AY37" s="22"/>
      <c r="AZ37" s="22"/>
      <c r="BA37" s="101"/>
      <c r="BB37" s="101"/>
      <c r="BC37" s="101"/>
      <c r="BD37" s="101"/>
      <c r="BE37" s="101"/>
      <c r="BF37" s="101"/>
      <c r="BG37" s="101"/>
      <c r="BH37" s="13"/>
      <c r="BI37" s="17"/>
      <c r="BJ37" s="17"/>
      <c r="BK37" s="17"/>
      <c r="BL37" s="22"/>
      <c r="BM37" s="22"/>
      <c r="BN37" s="22"/>
      <c r="BO37" s="22"/>
      <c r="BP37" s="101"/>
      <c r="BQ37" s="101"/>
      <c r="BR37" s="101"/>
      <c r="BS37" s="101"/>
      <c r="BT37" s="101"/>
      <c r="BU37" s="101"/>
      <c r="BV37" s="101"/>
      <c r="BW37" s="22"/>
      <c r="BX37" s="22"/>
      <c r="BY37" s="22"/>
      <c r="BZ37" s="22"/>
      <c r="CA37" s="22"/>
      <c r="CB37" s="22"/>
      <c r="CC37" s="22"/>
      <c r="CD37" s="101"/>
      <c r="CE37" s="101"/>
      <c r="CF37" s="101"/>
      <c r="CG37" s="101"/>
      <c r="CH37" s="101"/>
      <c r="CI37" s="101"/>
      <c r="CJ37" s="101"/>
      <c r="CK37" s="13"/>
      <c r="CL37" s="17"/>
      <c r="CM37" s="17"/>
      <c r="CN37" s="17"/>
      <c r="CO37" s="22"/>
      <c r="CP37" s="22"/>
      <c r="CQ37" s="22"/>
      <c r="CR37" s="22"/>
      <c r="CS37" s="101"/>
      <c r="CT37" s="101"/>
      <c r="CU37" s="101"/>
      <c r="CV37" s="101"/>
      <c r="CW37" s="101"/>
      <c r="CX37" s="101"/>
      <c r="CY37" s="101"/>
      <c r="CZ37" s="22"/>
      <c r="DA37" s="22"/>
      <c r="DB37" s="22"/>
      <c r="DC37" s="22"/>
      <c r="DD37" s="22"/>
      <c r="DE37" s="22"/>
      <c r="DF37" s="22"/>
      <c r="DG37" s="101"/>
      <c r="DH37" s="101"/>
      <c r="DI37" s="101"/>
      <c r="DJ37" s="101"/>
      <c r="DK37" s="101"/>
      <c r="DL37" s="101"/>
      <c r="DM37" s="101"/>
      <c r="DN37" s="13"/>
      <c r="DO37" s="17"/>
      <c r="DP37" s="17"/>
      <c r="DQ37" s="17"/>
      <c r="DR37" s="22"/>
      <c r="DS37" s="22"/>
      <c r="DT37" s="22"/>
      <c r="DU37" s="22"/>
      <c r="DV37" s="101"/>
      <c r="DW37" s="101"/>
      <c r="DX37" s="101"/>
      <c r="DY37" s="101"/>
      <c r="DZ37" s="101"/>
      <c r="EA37" s="101"/>
      <c r="EB37" s="101"/>
      <c r="EC37" s="22"/>
      <c r="ED37" s="22"/>
      <c r="EE37" s="22"/>
      <c r="EF37" s="22"/>
      <c r="EG37" s="22"/>
      <c r="EH37" s="22"/>
      <c r="EI37" s="22"/>
      <c r="EJ37" s="101"/>
      <c r="EK37" s="101"/>
      <c r="EL37" s="101"/>
      <c r="EM37" s="101"/>
      <c r="EN37" s="101"/>
      <c r="EO37" s="101"/>
      <c r="EP37" s="101"/>
      <c r="EQ37" s="13"/>
      <c r="ER37" s="17"/>
      <c r="ES37" s="17"/>
      <c r="ET37" s="17"/>
      <c r="EU37" s="22"/>
      <c r="EV37" s="22"/>
      <c r="EW37" s="22"/>
      <c r="EX37" s="22"/>
      <c r="EY37" s="101"/>
      <c r="EZ37" s="101"/>
      <c r="FA37" s="101"/>
      <c r="FB37" s="101"/>
      <c r="FC37" s="101"/>
      <c r="FD37" s="101"/>
      <c r="FE37" s="101"/>
      <c r="FF37" s="22"/>
      <c r="FG37" s="22"/>
      <c r="FH37" s="22"/>
      <c r="FI37" s="22"/>
      <c r="FJ37" s="22"/>
      <c r="FK37" s="22"/>
      <c r="FL37" s="22"/>
      <c r="FM37" s="101"/>
      <c r="FN37" s="101"/>
      <c r="FO37" s="101"/>
      <c r="FP37" s="101"/>
      <c r="FQ37" s="101"/>
      <c r="FR37" s="101"/>
      <c r="FS37" s="101"/>
      <c r="FT37" s="13"/>
      <c r="FU37" s="17"/>
      <c r="FV37" s="17"/>
      <c r="FW37" s="17"/>
      <c r="FX37" s="22"/>
      <c r="FY37" s="22"/>
      <c r="FZ37" s="22"/>
      <c r="GA37" s="22"/>
      <c r="GB37" s="101"/>
      <c r="GC37" s="101"/>
      <c r="GD37" s="101"/>
      <c r="GE37" s="101"/>
      <c r="GF37" s="101"/>
      <c r="GG37" s="101"/>
      <c r="GH37" s="101"/>
      <c r="GI37" s="22"/>
      <c r="GJ37" s="22"/>
      <c r="GK37" s="22"/>
      <c r="GL37" s="22"/>
      <c r="GM37" s="22"/>
      <c r="GN37" s="22"/>
      <c r="GO37" s="22"/>
      <c r="GP37" s="101"/>
      <c r="GQ37" s="101"/>
      <c r="GR37" s="101"/>
      <c r="GS37" s="101"/>
      <c r="GT37" s="101"/>
      <c r="GU37" s="101"/>
      <c r="GV37" s="101"/>
      <c r="GW37" s="13"/>
      <c r="GX37" s="17"/>
      <c r="GY37" s="17"/>
      <c r="GZ37" s="17"/>
      <c r="HA37" s="22"/>
      <c r="HB37" s="22"/>
      <c r="HC37" s="22"/>
      <c r="HD37" s="22"/>
      <c r="HE37" s="101"/>
      <c r="HF37" s="101"/>
      <c r="HG37" s="101"/>
      <c r="HH37" s="101"/>
      <c r="HI37" s="101"/>
      <c r="HJ37" s="101"/>
      <c r="HK37" s="101"/>
      <c r="HL37" s="22"/>
      <c r="HM37" s="22"/>
      <c r="HN37" s="22"/>
      <c r="HO37" s="22"/>
      <c r="HP37" s="22"/>
      <c r="HQ37" s="22"/>
      <c r="HR37" s="22"/>
      <c r="HS37" s="101"/>
      <c r="HT37" s="101"/>
      <c r="HU37" s="101"/>
      <c r="HV37" s="101"/>
      <c r="HW37" s="101"/>
      <c r="HX37" s="101"/>
      <c r="HY37" s="101"/>
      <c r="HZ37" s="13"/>
      <c r="IA37" s="17"/>
      <c r="IB37" s="17"/>
      <c r="IC37" s="17"/>
      <c r="ID37" s="22"/>
      <c r="IE37" s="22"/>
      <c r="IF37" s="22"/>
      <c r="IG37" s="22"/>
      <c r="IH37" s="101"/>
      <c r="II37" s="101"/>
      <c r="IJ37" s="101"/>
      <c r="IK37" s="101"/>
      <c r="IL37" s="101"/>
      <c r="IM37" s="101"/>
      <c r="IN37" s="101"/>
      <c r="IO37" s="22"/>
      <c r="IP37" s="22"/>
      <c r="IQ37" s="22"/>
      <c r="IR37" s="22"/>
      <c r="IS37" s="22"/>
      <c r="IT37" s="22"/>
      <c r="IU37" s="22"/>
      <c r="IV37" s="101"/>
      <c r="IW37" s="101"/>
      <c r="IX37" s="101"/>
      <c r="IY37" s="101"/>
      <c r="IZ37" s="101"/>
      <c r="JA37" s="101"/>
      <c r="JB37" s="101"/>
      <c r="JC37" s="13"/>
      <c r="JD37" s="17"/>
      <c r="JE37" s="17"/>
      <c r="JF37" s="17"/>
      <c r="JG37" s="22"/>
      <c r="JH37" s="22"/>
      <c r="JI37" s="22"/>
      <c r="JJ37" s="22"/>
      <c r="JK37" s="101"/>
      <c r="JL37" s="101"/>
      <c r="JM37" s="101"/>
      <c r="JN37" s="101"/>
      <c r="JO37" s="101"/>
      <c r="JP37" s="101"/>
      <c r="JQ37" s="101"/>
      <c r="JR37" s="22"/>
      <c r="JS37" s="22"/>
      <c r="JT37" s="22"/>
      <c r="JU37" s="22"/>
      <c r="JV37" s="22"/>
      <c r="JW37" s="22"/>
      <c r="JX37" s="22"/>
      <c r="JY37" s="101"/>
      <c r="JZ37" s="101"/>
      <c r="KA37" s="101"/>
      <c r="KB37" s="101"/>
      <c r="KC37" s="101"/>
      <c r="KD37" s="101"/>
      <c r="KE37" s="101"/>
      <c r="KF37" s="13"/>
    </row>
    <row r="38" spans="2:292" ht="18">
      <c r="B38" s="4">
        <f>$B$63</f>
        <v>0</v>
      </c>
      <c r="C38" s="17"/>
      <c r="D38" s="17"/>
      <c r="E38" s="17"/>
      <c r="F38" s="22"/>
      <c r="G38" s="22"/>
      <c r="H38" s="22"/>
      <c r="I38" s="22"/>
      <c r="J38" s="101"/>
      <c r="K38" s="101"/>
      <c r="L38" s="101"/>
      <c r="M38" s="101"/>
      <c r="N38" s="101"/>
      <c r="O38" s="101"/>
      <c r="P38" s="101"/>
      <c r="Q38" s="22"/>
      <c r="R38" s="22"/>
      <c r="S38" s="22"/>
      <c r="T38" s="22"/>
      <c r="U38" s="22"/>
      <c r="V38" s="22"/>
      <c r="W38" s="22"/>
      <c r="X38" s="101"/>
      <c r="Y38" s="101"/>
      <c r="Z38" s="101"/>
      <c r="AA38" s="101"/>
      <c r="AB38" s="101"/>
      <c r="AC38" s="101"/>
      <c r="AD38" s="101"/>
      <c r="AE38" s="18"/>
      <c r="AF38" s="17"/>
      <c r="AG38" s="17"/>
      <c r="AH38" s="17"/>
      <c r="AI38" s="22"/>
      <c r="AJ38" s="22"/>
      <c r="AK38" s="22"/>
      <c r="AL38" s="22"/>
      <c r="AM38" s="101"/>
      <c r="AN38" s="101"/>
      <c r="AO38" s="101"/>
      <c r="AP38" s="101"/>
      <c r="AQ38" s="101"/>
      <c r="AR38" s="101"/>
      <c r="AS38" s="101"/>
      <c r="AT38" s="22"/>
      <c r="AU38" s="22"/>
      <c r="AV38" s="22"/>
      <c r="AW38" s="22"/>
      <c r="AX38" s="22"/>
      <c r="AY38" s="22"/>
      <c r="AZ38" s="22"/>
      <c r="BA38" s="101"/>
      <c r="BB38" s="101"/>
      <c r="BC38" s="101"/>
      <c r="BD38" s="101"/>
      <c r="BE38" s="101"/>
      <c r="BF38" s="101"/>
      <c r="BG38" s="101"/>
      <c r="BH38" s="13"/>
      <c r="BI38" s="17"/>
      <c r="BJ38" s="17"/>
      <c r="BK38" s="17"/>
      <c r="BL38" s="22"/>
      <c r="BM38" s="22"/>
      <c r="BN38" s="22"/>
      <c r="BO38" s="22"/>
      <c r="BP38" s="101"/>
      <c r="BQ38" s="101"/>
      <c r="BR38" s="101"/>
      <c r="BS38" s="101"/>
      <c r="BT38" s="101"/>
      <c r="BU38" s="101"/>
      <c r="BV38" s="101"/>
      <c r="BW38" s="22"/>
      <c r="BX38" s="22"/>
      <c r="BY38" s="22"/>
      <c r="BZ38" s="22"/>
      <c r="CA38" s="22"/>
      <c r="CB38" s="22"/>
      <c r="CC38" s="22"/>
      <c r="CD38" s="101"/>
      <c r="CE38" s="101"/>
      <c r="CF38" s="101"/>
      <c r="CG38" s="101"/>
      <c r="CH38" s="101"/>
      <c r="CI38" s="101"/>
      <c r="CJ38" s="101"/>
      <c r="CK38" s="13"/>
      <c r="CL38" s="17"/>
      <c r="CM38" s="17"/>
      <c r="CN38" s="17"/>
      <c r="CO38" s="22"/>
      <c r="CP38" s="22"/>
      <c r="CQ38" s="22"/>
      <c r="CR38" s="22"/>
      <c r="CS38" s="101"/>
      <c r="CT38" s="101"/>
      <c r="CU38" s="101"/>
      <c r="CV38" s="101"/>
      <c r="CW38" s="101"/>
      <c r="CX38" s="101"/>
      <c r="CY38" s="101"/>
      <c r="CZ38" s="22"/>
      <c r="DA38" s="22"/>
      <c r="DB38" s="22"/>
      <c r="DC38" s="22"/>
      <c r="DD38" s="22"/>
      <c r="DE38" s="22"/>
      <c r="DF38" s="22"/>
      <c r="DG38" s="101"/>
      <c r="DH38" s="101"/>
      <c r="DI38" s="101"/>
      <c r="DJ38" s="101"/>
      <c r="DK38" s="101"/>
      <c r="DL38" s="101"/>
      <c r="DM38" s="101"/>
      <c r="DN38" s="13"/>
      <c r="DO38" s="17"/>
      <c r="DP38" s="17"/>
      <c r="DQ38" s="17"/>
      <c r="DR38" s="22"/>
      <c r="DS38" s="22"/>
      <c r="DT38" s="22"/>
      <c r="DU38" s="22"/>
      <c r="DV38" s="101"/>
      <c r="DW38" s="101"/>
      <c r="DX38" s="101"/>
      <c r="DY38" s="101"/>
      <c r="DZ38" s="101"/>
      <c r="EA38" s="101"/>
      <c r="EB38" s="101"/>
      <c r="EC38" s="22"/>
      <c r="ED38" s="22"/>
      <c r="EE38" s="22"/>
      <c r="EF38" s="22"/>
      <c r="EG38" s="22"/>
      <c r="EH38" s="22"/>
      <c r="EI38" s="22"/>
      <c r="EJ38" s="101"/>
      <c r="EK38" s="101"/>
      <c r="EL38" s="101"/>
      <c r="EM38" s="101"/>
      <c r="EN38" s="101"/>
      <c r="EO38" s="101"/>
      <c r="EP38" s="101"/>
      <c r="EQ38" s="13"/>
      <c r="ER38" s="17"/>
      <c r="ES38" s="17"/>
      <c r="ET38" s="17"/>
      <c r="EU38" s="22"/>
      <c r="EV38" s="22"/>
      <c r="EW38" s="22"/>
      <c r="EX38" s="22"/>
      <c r="EY38" s="101"/>
      <c r="EZ38" s="101"/>
      <c r="FA38" s="101"/>
      <c r="FB38" s="101"/>
      <c r="FC38" s="101"/>
      <c r="FD38" s="101"/>
      <c r="FE38" s="101"/>
      <c r="FF38" s="22"/>
      <c r="FG38" s="22"/>
      <c r="FH38" s="22"/>
      <c r="FI38" s="22"/>
      <c r="FJ38" s="22"/>
      <c r="FK38" s="22"/>
      <c r="FL38" s="22"/>
      <c r="FM38" s="101"/>
      <c r="FN38" s="101"/>
      <c r="FO38" s="101"/>
      <c r="FP38" s="101"/>
      <c r="FQ38" s="101"/>
      <c r="FR38" s="101"/>
      <c r="FS38" s="101"/>
      <c r="FT38" s="13"/>
      <c r="FU38" s="17"/>
      <c r="FV38" s="17"/>
      <c r="FW38" s="17"/>
      <c r="FX38" s="22"/>
      <c r="FY38" s="22"/>
      <c r="FZ38" s="22"/>
      <c r="GA38" s="22"/>
      <c r="GB38" s="101"/>
      <c r="GC38" s="101"/>
      <c r="GD38" s="101"/>
      <c r="GE38" s="101"/>
      <c r="GF38" s="101"/>
      <c r="GG38" s="101"/>
      <c r="GH38" s="101"/>
      <c r="GI38" s="22"/>
      <c r="GJ38" s="22"/>
      <c r="GK38" s="22"/>
      <c r="GL38" s="22"/>
      <c r="GM38" s="22"/>
      <c r="GN38" s="22"/>
      <c r="GO38" s="22"/>
      <c r="GP38" s="101"/>
      <c r="GQ38" s="101"/>
      <c r="GR38" s="101"/>
      <c r="GS38" s="101"/>
      <c r="GT38" s="101"/>
      <c r="GU38" s="101"/>
      <c r="GV38" s="101"/>
      <c r="GW38" s="13"/>
      <c r="GX38" s="17"/>
      <c r="GY38" s="17"/>
      <c r="GZ38" s="17"/>
      <c r="HA38" s="22"/>
      <c r="HB38" s="22"/>
      <c r="HC38" s="22"/>
      <c r="HD38" s="22"/>
      <c r="HE38" s="101"/>
      <c r="HF38" s="101"/>
      <c r="HG38" s="101"/>
      <c r="HH38" s="101"/>
      <c r="HI38" s="101"/>
      <c r="HJ38" s="101"/>
      <c r="HK38" s="101"/>
      <c r="HL38" s="22"/>
      <c r="HM38" s="22"/>
      <c r="HN38" s="22"/>
      <c r="HO38" s="22"/>
      <c r="HP38" s="22"/>
      <c r="HQ38" s="22"/>
      <c r="HR38" s="22"/>
      <c r="HS38" s="101"/>
      <c r="HT38" s="101"/>
      <c r="HU38" s="101"/>
      <c r="HV38" s="101"/>
      <c r="HW38" s="101"/>
      <c r="HX38" s="101"/>
      <c r="HY38" s="101"/>
      <c r="HZ38" s="13"/>
      <c r="IA38" s="17"/>
      <c r="IB38" s="17"/>
      <c r="IC38" s="17"/>
      <c r="ID38" s="22"/>
      <c r="IE38" s="22"/>
      <c r="IF38" s="22"/>
      <c r="IG38" s="22"/>
      <c r="IH38" s="101"/>
      <c r="II38" s="101"/>
      <c r="IJ38" s="101"/>
      <c r="IK38" s="101"/>
      <c r="IL38" s="101"/>
      <c r="IM38" s="101"/>
      <c r="IN38" s="101"/>
      <c r="IO38" s="22"/>
      <c r="IP38" s="22"/>
      <c r="IQ38" s="22"/>
      <c r="IR38" s="22"/>
      <c r="IS38" s="22"/>
      <c r="IT38" s="22"/>
      <c r="IU38" s="22"/>
      <c r="IV38" s="101"/>
      <c r="IW38" s="101"/>
      <c r="IX38" s="101"/>
      <c r="IY38" s="101"/>
      <c r="IZ38" s="101"/>
      <c r="JA38" s="101"/>
      <c r="JB38" s="101"/>
      <c r="JC38" s="13"/>
      <c r="JD38" s="17"/>
      <c r="JE38" s="17"/>
      <c r="JF38" s="17"/>
      <c r="JG38" s="22"/>
      <c r="JH38" s="22"/>
      <c r="JI38" s="22"/>
      <c r="JJ38" s="22"/>
      <c r="JK38" s="101"/>
      <c r="JL38" s="101"/>
      <c r="JM38" s="101"/>
      <c r="JN38" s="101"/>
      <c r="JO38" s="101"/>
      <c r="JP38" s="101"/>
      <c r="JQ38" s="101"/>
      <c r="JR38" s="22"/>
      <c r="JS38" s="22"/>
      <c r="JT38" s="22"/>
      <c r="JU38" s="22"/>
      <c r="JV38" s="22"/>
      <c r="JW38" s="22"/>
      <c r="JX38" s="22"/>
      <c r="JY38" s="101"/>
      <c r="JZ38" s="101"/>
      <c r="KA38" s="101"/>
      <c r="KB38" s="101"/>
      <c r="KC38" s="101"/>
      <c r="KD38" s="101"/>
      <c r="KE38" s="101"/>
      <c r="KF38" s="13"/>
    </row>
    <row r="39" spans="2:292" ht="18">
      <c r="B39" s="4">
        <f>$B$64</f>
        <v>0</v>
      </c>
      <c r="C39" s="17"/>
      <c r="D39" s="17"/>
      <c r="E39" s="17"/>
      <c r="F39" s="22"/>
      <c r="G39" s="22"/>
      <c r="H39" s="22"/>
      <c r="I39" s="22"/>
      <c r="J39" s="101"/>
      <c r="K39" s="101"/>
      <c r="L39" s="101"/>
      <c r="M39" s="101"/>
      <c r="N39" s="101"/>
      <c r="O39" s="101"/>
      <c r="P39" s="101"/>
      <c r="Q39" s="22"/>
      <c r="R39" s="22"/>
      <c r="S39" s="22"/>
      <c r="T39" s="22"/>
      <c r="U39" s="22"/>
      <c r="V39" s="22"/>
      <c r="W39" s="22"/>
      <c r="X39" s="101"/>
      <c r="Y39" s="101"/>
      <c r="Z39" s="101"/>
      <c r="AA39" s="101"/>
      <c r="AB39" s="101"/>
      <c r="AC39" s="101"/>
      <c r="AD39" s="101"/>
      <c r="AE39" s="18"/>
      <c r="AF39" s="17"/>
      <c r="AG39" s="17"/>
      <c r="AH39" s="17"/>
      <c r="AI39" s="22"/>
      <c r="AJ39" s="22"/>
      <c r="AK39" s="22"/>
      <c r="AL39" s="22"/>
      <c r="AM39" s="101"/>
      <c r="AN39" s="101"/>
      <c r="AO39" s="101"/>
      <c r="AP39" s="101"/>
      <c r="AQ39" s="101"/>
      <c r="AR39" s="101"/>
      <c r="AS39" s="101"/>
      <c r="AT39" s="22"/>
      <c r="AU39" s="22"/>
      <c r="AV39" s="22"/>
      <c r="AW39" s="22"/>
      <c r="AX39" s="22"/>
      <c r="AY39" s="22"/>
      <c r="AZ39" s="22"/>
      <c r="BA39" s="101"/>
      <c r="BB39" s="101"/>
      <c r="BC39" s="101"/>
      <c r="BD39" s="101"/>
      <c r="BE39" s="101"/>
      <c r="BF39" s="101"/>
      <c r="BG39" s="101"/>
      <c r="BH39" s="13"/>
      <c r="BI39" s="17"/>
      <c r="BJ39" s="17"/>
      <c r="BK39" s="17"/>
      <c r="BL39" s="22"/>
      <c r="BM39" s="22"/>
      <c r="BN39" s="22"/>
      <c r="BO39" s="22"/>
      <c r="BP39" s="101"/>
      <c r="BQ39" s="101"/>
      <c r="BR39" s="101"/>
      <c r="BS39" s="101"/>
      <c r="BT39" s="101"/>
      <c r="BU39" s="101"/>
      <c r="BV39" s="101"/>
      <c r="BW39" s="22"/>
      <c r="BX39" s="22"/>
      <c r="BY39" s="22"/>
      <c r="BZ39" s="22"/>
      <c r="CA39" s="22"/>
      <c r="CB39" s="22"/>
      <c r="CC39" s="22"/>
      <c r="CD39" s="101"/>
      <c r="CE39" s="101"/>
      <c r="CF39" s="101"/>
      <c r="CG39" s="101"/>
      <c r="CH39" s="101"/>
      <c r="CI39" s="101"/>
      <c r="CJ39" s="101"/>
      <c r="CK39" s="13"/>
      <c r="CL39" s="17"/>
      <c r="CM39" s="17"/>
      <c r="CN39" s="17"/>
      <c r="CO39" s="22"/>
      <c r="CP39" s="22"/>
      <c r="CQ39" s="22"/>
      <c r="CR39" s="22"/>
      <c r="CS39" s="101"/>
      <c r="CT39" s="101"/>
      <c r="CU39" s="101"/>
      <c r="CV39" s="101"/>
      <c r="CW39" s="101"/>
      <c r="CX39" s="101"/>
      <c r="CY39" s="101"/>
      <c r="CZ39" s="22"/>
      <c r="DA39" s="22"/>
      <c r="DB39" s="22"/>
      <c r="DC39" s="22"/>
      <c r="DD39" s="22"/>
      <c r="DE39" s="22"/>
      <c r="DF39" s="22"/>
      <c r="DG39" s="101"/>
      <c r="DH39" s="101"/>
      <c r="DI39" s="101"/>
      <c r="DJ39" s="101"/>
      <c r="DK39" s="101"/>
      <c r="DL39" s="101"/>
      <c r="DM39" s="101"/>
      <c r="DN39" s="13"/>
      <c r="DO39" s="17"/>
      <c r="DP39" s="17"/>
      <c r="DQ39" s="17"/>
      <c r="DR39" s="22"/>
      <c r="DS39" s="22"/>
      <c r="DT39" s="22"/>
      <c r="DU39" s="22"/>
      <c r="DV39" s="101"/>
      <c r="DW39" s="101"/>
      <c r="DX39" s="101"/>
      <c r="DY39" s="101"/>
      <c r="DZ39" s="101"/>
      <c r="EA39" s="101"/>
      <c r="EB39" s="101"/>
      <c r="EC39" s="22"/>
      <c r="ED39" s="22"/>
      <c r="EE39" s="22"/>
      <c r="EF39" s="22"/>
      <c r="EG39" s="22"/>
      <c r="EH39" s="22"/>
      <c r="EI39" s="22"/>
      <c r="EJ39" s="101"/>
      <c r="EK39" s="101"/>
      <c r="EL39" s="101"/>
      <c r="EM39" s="101"/>
      <c r="EN39" s="101"/>
      <c r="EO39" s="101"/>
      <c r="EP39" s="101"/>
      <c r="EQ39" s="13"/>
      <c r="ER39" s="17"/>
      <c r="ES39" s="17"/>
      <c r="ET39" s="17"/>
      <c r="EU39" s="22"/>
      <c r="EV39" s="22"/>
      <c r="EW39" s="22"/>
      <c r="EX39" s="22"/>
      <c r="EY39" s="101"/>
      <c r="EZ39" s="101"/>
      <c r="FA39" s="101"/>
      <c r="FB39" s="101"/>
      <c r="FC39" s="101"/>
      <c r="FD39" s="101"/>
      <c r="FE39" s="101"/>
      <c r="FF39" s="22"/>
      <c r="FG39" s="22"/>
      <c r="FH39" s="22"/>
      <c r="FI39" s="22"/>
      <c r="FJ39" s="22"/>
      <c r="FK39" s="22"/>
      <c r="FL39" s="22"/>
      <c r="FM39" s="101"/>
      <c r="FN39" s="101"/>
      <c r="FO39" s="101"/>
      <c r="FP39" s="101"/>
      <c r="FQ39" s="101"/>
      <c r="FR39" s="101"/>
      <c r="FS39" s="101"/>
      <c r="FT39" s="13"/>
      <c r="FU39" s="17"/>
      <c r="FV39" s="17"/>
      <c r="FW39" s="17"/>
      <c r="FX39" s="22"/>
      <c r="FY39" s="22"/>
      <c r="FZ39" s="22"/>
      <c r="GA39" s="22"/>
      <c r="GB39" s="101"/>
      <c r="GC39" s="101"/>
      <c r="GD39" s="101"/>
      <c r="GE39" s="101"/>
      <c r="GF39" s="101"/>
      <c r="GG39" s="101"/>
      <c r="GH39" s="101"/>
      <c r="GI39" s="22"/>
      <c r="GJ39" s="22"/>
      <c r="GK39" s="22"/>
      <c r="GL39" s="22"/>
      <c r="GM39" s="22"/>
      <c r="GN39" s="22"/>
      <c r="GO39" s="22"/>
      <c r="GP39" s="101"/>
      <c r="GQ39" s="101"/>
      <c r="GR39" s="101"/>
      <c r="GS39" s="101"/>
      <c r="GT39" s="101"/>
      <c r="GU39" s="101"/>
      <c r="GV39" s="101"/>
      <c r="GW39" s="13"/>
      <c r="GX39" s="17"/>
      <c r="GY39" s="17"/>
      <c r="GZ39" s="17"/>
      <c r="HA39" s="22"/>
      <c r="HB39" s="22"/>
      <c r="HC39" s="22"/>
      <c r="HD39" s="22"/>
      <c r="HE39" s="101"/>
      <c r="HF39" s="101"/>
      <c r="HG39" s="101"/>
      <c r="HH39" s="101"/>
      <c r="HI39" s="101"/>
      <c r="HJ39" s="101"/>
      <c r="HK39" s="101"/>
      <c r="HL39" s="22"/>
      <c r="HM39" s="22"/>
      <c r="HN39" s="22"/>
      <c r="HO39" s="22"/>
      <c r="HP39" s="22"/>
      <c r="HQ39" s="22"/>
      <c r="HR39" s="22"/>
      <c r="HS39" s="101"/>
      <c r="HT39" s="101"/>
      <c r="HU39" s="101"/>
      <c r="HV39" s="101"/>
      <c r="HW39" s="101"/>
      <c r="HX39" s="101"/>
      <c r="HY39" s="101"/>
      <c r="HZ39" s="13"/>
      <c r="IA39" s="17"/>
      <c r="IB39" s="17"/>
      <c r="IC39" s="17"/>
      <c r="ID39" s="22"/>
      <c r="IE39" s="22"/>
      <c r="IF39" s="22"/>
      <c r="IG39" s="22"/>
      <c r="IH39" s="101"/>
      <c r="II39" s="101"/>
      <c r="IJ39" s="101"/>
      <c r="IK39" s="101"/>
      <c r="IL39" s="101"/>
      <c r="IM39" s="101"/>
      <c r="IN39" s="101"/>
      <c r="IO39" s="22"/>
      <c r="IP39" s="22"/>
      <c r="IQ39" s="22"/>
      <c r="IR39" s="22"/>
      <c r="IS39" s="22"/>
      <c r="IT39" s="22"/>
      <c r="IU39" s="22"/>
      <c r="IV39" s="101"/>
      <c r="IW39" s="101"/>
      <c r="IX39" s="101"/>
      <c r="IY39" s="101"/>
      <c r="IZ39" s="101"/>
      <c r="JA39" s="101"/>
      <c r="JB39" s="101"/>
      <c r="JC39" s="13"/>
      <c r="JD39" s="17"/>
      <c r="JE39" s="17"/>
      <c r="JF39" s="17"/>
      <c r="JG39" s="22"/>
      <c r="JH39" s="22"/>
      <c r="JI39" s="22"/>
      <c r="JJ39" s="22"/>
      <c r="JK39" s="101"/>
      <c r="JL39" s="101"/>
      <c r="JM39" s="101"/>
      <c r="JN39" s="101"/>
      <c r="JO39" s="101"/>
      <c r="JP39" s="101"/>
      <c r="JQ39" s="101"/>
      <c r="JR39" s="22"/>
      <c r="JS39" s="22"/>
      <c r="JT39" s="22"/>
      <c r="JU39" s="22"/>
      <c r="JV39" s="22"/>
      <c r="JW39" s="22"/>
      <c r="JX39" s="22"/>
      <c r="JY39" s="101"/>
      <c r="JZ39" s="101"/>
      <c r="KA39" s="101"/>
      <c r="KB39" s="101"/>
      <c r="KC39" s="101"/>
      <c r="KD39" s="101"/>
      <c r="KE39" s="101"/>
      <c r="KF39" s="13"/>
    </row>
    <row r="40" spans="2:292">
      <c r="AE40" s="75"/>
      <c r="BH40" s="75"/>
      <c r="CK40" s="75"/>
      <c r="DN40" s="75"/>
      <c r="EQ40" s="75"/>
      <c r="FT40" s="75"/>
      <c r="GW40" s="75"/>
      <c r="HZ40" s="75"/>
      <c r="JC40" s="75"/>
    </row>
    <row r="41" spans="2:292">
      <c r="B41" s="4" t="s">
        <v>23</v>
      </c>
      <c r="C41" s="125">
        <f>$C$55</f>
        <v>1</v>
      </c>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20"/>
      <c r="AF41" s="125">
        <f>$C$56</f>
        <v>2</v>
      </c>
      <c r="AG41" s="126"/>
      <c r="AH41" s="126"/>
      <c r="AI41" s="126"/>
      <c r="AJ41" s="126"/>
      <c r="AK41" s="126"/>
      <c r="AL41" s="126"/>
      <c r="AM41" s="126"/>
      <c r="AN41" s="126"/>
      <c r="AO41" s="126"/>
      <c r="AP41" s="126"/>
      <c r="AQ41" s="126"/>
      <c r="AR41" s="126"/>
      <c r="AS41" s="126"/>
      <c r="AT41" s="126"/>
      <c r="AU41" s="126"/>
      <c r="AV41" s="126"/>
      <c r="AW41" s="126"/>
      <c r="AX41" s="126"/>
      <c r="AY41" s="126"/>
      <c r="AZ41" s="126"/>
      <c r="BA41" s="126"/>
      <c r="BB41" s="126"/>
      <c r="BC41" s="126"/>
      <c r="BD41" s="126"/>
      <c r="BE41" s="126"/>
      <c r="BF41" s="126"/>
      <c r="BG41" s="126"/>
      <c r="BH41" s="20"/>
      <c r="BI41" s="125">
        <f>$C$57</f>
        <v>3</v>
      </c>
      <c r="BJ41" s="126"/>
      <c r="BK41" s="126"/>
      <c r="BL41" s="126"/>
      <c r="BM41" s="126"/>
      <c r="BN41" s="126"/>
      <c r="BO41" s="126"/>
      <c r="BP41" s="126"/>
      <c r="BQ41" s="126"/>
      <c r="BR41" s="126"/>
      <c r="BS41" s="126"/>
      <c r="BT41" s="126"/>
      <c r="BU41" s="126"/>
      <c r="BV41" s="126"/>
      <c r="BW41" s="126"/>
      <c r="BX41" s="126"/>
      <c r="BY41" s="126"/>
      <c r="BZ41" s="126"/>
      <c r="CA41" s="126"/>
      <c r="CB41" s="126"/>
      <c r="CC41" s="126"/>
      <c r="CD41" s="126"/>
      <c r="CE41" s="126"/>
      <c r="CF41" s="126"/>
      <c r="CG41" s="126"/>
      <c r="CH41" s="126"/>
      <c r="CI41" s="126"/>
      <c r="CJ41" s="126"/>
      <c r="CK41" s="20"/>
      <c r="CL41" s="125">
        <f>$C$58</f>
        <v>4</v>
      </c>
      <c r="CM41" s="126"/>
      <c r="CN41" s="126"/>
      <c r="CO41" s="126"/>
      <c r="CP41" s="126"/>
      <c r="CQ41" s="126"/>
      <c r="CR41" s="126"/>
      <c r="CS41" s="126"/>
      <c r="CT41" s="126"/>
      <c r="CU41" s="126"/>
      <c r="CV41" s="126"/>
      <c r="CW41" s="126"/>
      <c r="CX41" s="126"/>
      <c r="CY41" s="126"/>
      <c r="CZ41" s="126"/>
      <c r="DA41" s="126"/>
      <c r="DB41" s="126"/>
      <c r="DC41" s="126"/>
      <c r="DD41" s="126"/>
      <c r="DE41" s="126"/>
      <c r="DF41" s="126"/>
      <c r="DG41" s="126"/>
      <c r="DH41" s="126"/>
      <c r="DI41" s="126"/>
      <c r="DJ41" s="126"/>
      <c r="DK41" s="126"/>
      <c r="DL41" s="126"/>
      <c r="DM41" s="126"/>
      <c r="DN41" s="11"/>
      <c r="DO41" s="125">
        <f>$C$59</f>
        <v>5</v>
      </c>
      <c r="DP41" s="126"/>
      <c r="DQ41" s="126"/>
      <c r="DR41" s="126"/>
      <c r="DS41" s="126"/>
      <c r="DT41" s="126"/>
      <c r="DU41" s="126"/>
      <c r="DV41" s="126"/>
      <c r="DW41" s="126"/>
      <c r="DX41" s="126"/>
      <c r="DY41" s="126"/>
      <c r="DZ41" s="126"/>
      <c r="EA41" s="126"/>
      <c r="EB41" s="126"/>
      <c r="EC41" s="126"/>
      <c r="ED41" s="126"/>
      <c r="EE41" s="126"/>
      <c r="EF41" s="126"/>
      <c r="EG41" s="126"/>
      <c r="EH41" s="126"/>
      <c r="EI41" s="126"/>
      <c r="EJ41" s="126"/>
      <c r="EK41" s="126"/>
      <c r="EL41" s="126"/>
      <c r="EM41" s="126"/>
      <c r="EN41" s="126"/>
      <c r="EO41" s="126"/>
      <c r="EP41" s="126"/>
      <c r="EQ41" s="12"/>
      <c r="ER41" s="125">
        <f>$C$60</f>
        <v>6</v>
      </c>
      <c r="ES41" s="126"/>
      <c r="ET41" s="126"/>
      <c r="EU41" s="126"/>
      <c r="EV41" s="126"/>
      <c r="EW41" s="126"/>
      <c r="EX41" s="126"/>
      <c r="EY41" s="126"/>
      <c r="EZ41" s="126"/>
      <c r="FA41" s="126"/>
      <c r="FB41" s="126"/>
      <c r="FC41" s="126"/>
      <c r="FD41" s="126"/>
      <c r="FE41" s="126"/>
      <c r="FF41" s="126"/>
      <c r="FG41" s="126"/>
      <c r="FH41" s="126"/>
      <c r="FI41" s="126"/>
      <c r="FJ41" s="126"/>
      <c r="FK41" s="126"/>
      <c r="FL41" s="126"/>
      <c r="FM41" s="126"/>
      <c r="FN41" s="126"/>
      <c r="FO41" s="126"/>
      <c r="FP41" s="126"/>
      <c r="FQ41" s="126"/>
      <c r="FR41" s="126"/>
      <c r="FS41" s="126"/>
      <c r="FT41" s="12"/>
      <c r="FU41" s="125">
        <f>$C$61</f>
        <v>11</v>
      </c>
      <c r="FV41" s="126"/>
      <c r="FW41" s="126"/>
      <c r="FX41" s="126"/>
      <c r="FY41" s="126"/>
      <c r="FZ41" s="126"/>
      <c r="GA41" s="126"/>
      <c r="GB41" s="126"/>
      <c r="GC41" s="126"/>
      <c r="GD41" s="126"/>
      <c r="GE41" s="126"/>
      <c r="GF41" s="126"/>
      <c r="GG41" s="126"/>
      <c r="GH41" s="126"/>
      <c r="GI41" s="126"/>
      <c r="GJ41" s="126"/>
      <c r="GK41" s="126"/>
      <c r="GL41" s="126"/>
      <c r="GM41" s="126"/>
      <c r="GN41" s="126"/>
      <c r="GO41" s="126"/>
      <c r="GP41" s="126"/>
      <c r="GQ41" s="126"/>
      <c r="GR41" s="126"/>
      <c r="GS41" s="126"/>
      <c r="GT41" s="126"/>
      <c r="GU41" s="126"/>
      <c r="GV41" s="126"/>
      <c r="GW41" s="12"/>
      <c r="GX41" s="125">
        <f>$C$62</f>
        <v>12</v>
      </c>
      <c r="GY41" s="126"/>
      <c r="GZ41" s="126"/>
      <c r="HA41" s="126"/>
      <c r="HB41" s="126"/>
      <c r="HC41" s="126"/>
      <c r="HD41" s="126"/>
      <c r="HE41" s="126"/>
      <c r="HF41" s="126"/>
      <c r="HG41" s="126"/>
      <c r="HH41" s="126"/>
      <c r="HI41" s="126"/>
      <c r="HJ41" s="126"/>
      <c r="HK41" s="126"/>
      <c r="HL41" s="126"/>
      <c r="HM41" s="126"/>
      <c r="HN41" s="126"/>
      <c r="HO41" s="126"/>
      <c r="HP41" s="126"/>
      <c r="HQ41" s="126"/>
      <c r="HR41" s="126"/>
      <c r="HS41" s="126"/>
      <c r="HT41" s="126"/>
      <c r="HU41" s="126"/>
      <c r="HV41" s="126"/>
      <c r="HW41" s="126"/>
      <c r="HX41" s="126"/>
      <c r="HY41" s="126"/>
      <c r="HZ41" s="12"/>
      <c r="IA41" s="125">
        <f>$C$63</f>
        <v>13</v>
      </c>
      <c r="IB41" s="126"/>
      <c r="IC41" s="126"/>
      <c r="ID41" s="126"/>
      <c r="IE41" s="126"/>
      <c r="IF41" s="126"/>
      <c r="IG41" s="126"/>
      <c r="IH41" s="126"/>
      <c r="II41" s="126"/>
      <c r="IJ41" s="126"/>
      <c r="IK41" s="126"/>
      <c r="IL41" s="126"/>
      <c r="IM41" s="126"/>
      <c r="IN41" s="126"/>
      <c r="IO41" s="126"/>
      <c r="IP41" s="126"/>
      <c r="IQ41" s="126"/>
      <c r="IR41" s="126"/>
      <c r="IS41" s="126"/>
      <c r="IT41" s="126"/>
      <c r="IU41" s="126"/>
      <c r="IV41" s="126"/>
      <c r="IW41" s="126"/>
      <c r="IX41" s="126"/>
      <c r="IY41" s="126"/>
      <c r="IZ41" s="126"/>
      <c r="JA41" s="126"/>
      <c r="JB41" s="126"/>
      <c r="JC41" s="12"/>
      <c r="JD41" s="125">
        <f>$C$64</f>
        <v>16</v>
      </c>
      <c r="JE41" s="126"/>
      <c r="JF41" s="126"/>
      <c r="JG41" s="126"/>
      <c r="JH41" s="126"/>
      <c r="JI41" s="126"/>
      <c r="JJ41" s="126"/>
      <c r="JK41" s="126"/>
      <c r="JL41" s="126"/>
      <c r="JM41" s="126"/>
      <c r="JN41" s="126"/>
      <c r="JO41" s="126"/>
      <c r="JP41" s="126"/>
      <c r="JQ41" s="126"/>
      <c r="JR41" s="126"/>
      <c r="JS41" s="126"/>
      <c r="JT41" s="126"/>
      <c r="JU41" s="126"/>
      <c r="JV41" s="126"/>
      <c r="JW41" s="126"/>
      <c r="JX41" s="126"/>
      <c r="JY41" s="126"/>
      <c r="JZ41" s="126"/>
      <c r="KA41" s="126"/>
      <c r="KB41" s="126"/>
      <c r="KC41" s="126"/>
      <c r="KD41" s="126"/>
      <c r="KE41" s="126"/>
    </row>
    <row r="42" spans="2:292">
      <c r="B42" s="4"/>
      <c r="C42" s="19" t="str">
        <f>$C$3</f>
        <v>Tiered (E1)-No-No</v>
      </c>
      <c r="D42" s="19" t="str">
        <f>$D$3</f>
        <v>Tiered (E1 - All-Electric)-No-No</v>
      </c>
      <c r="E42" s="19" t="str">
        <f>$E$3</f>
        <v>Time of Use (E-TOU-C)-No-No</v>
      </c>
      <c r="F42" s="19" t="str">
        <f>$F$3</f>
        <v>Time of Use (E-TOU-C - All-Electric)-No-No</v>
      </c>
      <c r="G42" s="19" t="str">
        <f>$G$3</f>
        <v>Time of Use (E-TOU-B)-No-No</v>
      </c>
      <c r="H42" s="19" t="str">
        <f>$H$3</f>
        <v>Time of Use (E-TOU-D)-No-No</v>
      </c>
      <c r="I42" s="19" t="str">
        <f>$I$3</f>
        <v>Electric Vehicle (EV-2A)-No-No</v>
      </c>
      <c r="J42" s="19" t="str">
        <f>$J$3</f>
        <v>Tiered (E1)-No-Yes</v>
      </c>
      <c r="K42" s="19" t="str">
        <f>$K$3</f>
        <v>Tiered (E1 - All-Electric)-No-Yes</v>
      </c>
      <c r="L42" s="19" t="str">
        <f>$L$3</f>
        <v>Time of Use (E-TOU-C)-No-Yes</v>
      </c>
      <c r="M42" s="19" t="str">
        <f>$M$3</f>
        <v>Time of Use (E-TOU-C - All-Electric)-No-Yes</v>
      </c>
      <c r="N42" s="19" t="str">
        <f>$N$3</f>
        <v>Time of Use (E-TOU-B)-No-Yes</v>
      </c>
      <c r="O42" s="19" t="str">
        <f>$O$3</f>
        <v>Time of Use (E-TOU-D)-No-Yes</v>
      </c>
      <c r="P42" s="19" t="str">
        <f>$P$3</f>
        <v>Electric Vehicle (EV-2A)-No-Yes</v>
      </c>
      <c r="Q42" s="19" t="str">
        <f>$Q$3</f>
        <v>Tiered (E1)-Yes-No</v>
      </c>
      <c r="R42" s="19" t="str">
        <f>$R$3</f>
        <v>Tiered (E1 - All-Electric)-Yes-No</v>
      </c>
      <c r="S42" s="19" t="str">
        <f>$S$3</f>
        <v>Time of Use (E-TOU-C)-Yes-No</v>
      </c>
      <c r="T42" s="19" t="str">
        <f>$T$3</f>
        <v>Time of Use (E-TOU-C - All-Electric)-Yes-No</v>
      </c>
      <c r="U42" s="19" t="str">
        <f>$U$3</f>
        <v>Time of Use (E-TOU-B)-Yes-No</v>
      </c>
      <c r="V42" s="19" t="str">
        <f>$V$3</f>
        <v>Time of Use (E-TOU-D)-Yes-No</v>
      </c>
      <c r="W42" s="19" t="str">
        <f>$W$3</f>
        <v>Electric Vehicle (EV-2A)-Yes-No</v>
      </c>
      <c r="X42" s="19" t="str">
        <f>$X$3</f>
        <v>Tiered (E1)-Yes-Yes</v>
      </c>
      <c r="Y42" s="19" t="str">
        <f>$Y$3</f>
        <v>Tiered (E1 - All-Electric)-Yes-Yes</v>
      </c>
      <c r="Z42" s="19" t="str">
        <f>$Z$3</f>
        <v>Time of Use (E-TOU-C)-Yes-Yes</v>
      </c>
      <c r="AA42" s="19" t="str">
        <f>$AA$3</f>
        <v>Time of Use (E-TOU-C - All-Electric)-Yes-Yes</v>
      </c>
      <c r="AB42" s="19" t="str">
        <f>$AB$3</f>
        <v>Time of Use (E-TOU-B)-Yes-Yes</v>
      </c>
      <c r="AC42" s="19" t="str">
        <f>$AC$3</f>
        <v>Time of Use (E-TOU-D)-Yes-Yes</v>
      </c>
      <c r="AD42" s="19" t="str">
        <f>$AD$3</f>
        <v>Electric Vehicle (EV-2A)-Yes-Yes</v>
      </c>
      <c r="AE42" s="9"/>
      <c r="AF42" s="19" t="str">
        <f>$C$3</f>
        <v>Tiered (E1)-No-No</v>
      </c>
      <c r="AG42" s="19" t="str">
        <f>$D$3</f>
        <v>Tiered (E1 - All-Electric)-No-No</v>
      </c>
      <c r="AH42" s="19" t="str">
        <f>$E$3</f>
        <v>Time of Use (E-TOU-C)-No-No</v>
      </c>
      <c r="AI42" s="19" t="str">
        <f>$F$3</f>
        <v>Time of Use (E-TOU-C - All-Electric)-No-No</v>
      </c>
      <c r="AJ42" s="19" t="str">
        <f>$G$3</f>
        <v>Time of Use (E-TOU-B)-No-No</v>
      </c>
      <c r="AK42" s="19" t="str">
        <f>$H$3</f>
        <v>Time of Use (E-TOU-D)-No-No</v>
      </c>
      <c r="AL42" s="19" t="str">
        <f>$I$3</f>
        <v>Electric Vehicle (EV-2A)-No-No</v>
      </c>
      <c r="AM42" s="19" t="str">
        <f>$J$3</f>
        <v>Tiered (E1)-No-Yes</v>
      </c>
      <c r="AN42" s="19" t="str">
        <f>$K$3</f>
        <v>Tiered (E1 - All-Electric)-No-Yes</v>
      </c>
      <c r="AO42" s="19" t="str">
        <f>$L$3</f>
        <v>Time of Use (E-TOU-C)-No-Yes</v>
      </c>
      <c r="AP42" s="19" t="str">
        <f>$M$3</f>
        <v>Time of Use (E-TOU-C - All-Electric)-No-Yes</v>
      </c>
      <c r="AQ42" s="19" t="str">
        <f>$N$3</f>
        <v>Time of Use (E-TOU-B)-No-Yes</v>
      </c>
      <c r="AR42" s="19" t="str">
        <f>$O$3</f>
        <v>Time of Use (E-TOU-D)-No-Yes</v>
      </c>
      <c r="AS42" s="19" t="str">
        <f>$P$3</f>
        <v>Electric Vehicle (EV-2A)-No-Yes</v>
      </c>
      <c r="AT42" s="19" t="str">
        <f>$Q$3</f>
        <v>Tiered (E1)-Yes-No</v>
      </c>
      <c r="AU42" s="19" t="str">
        <f>$R$3</f>
        <v>Tiered (E1 - All-Electric)-Yes-No</v>
      </c>
      <c r="AV42" s="19" t="str">
        <f>$S$3</f>
        <v>Time of Use (E-TOU-C)-Yes-No</v>
      </c>
      <c r="AW42" s="19" t="str">
        <f>$T$3</f>
        <v>Time of Use (E-TOU-C - All-Electric)-Yes-No</v>
      </c>
      <c r="AX42" s="19" t="str">
        <f>$U$3</f>
        <v>Time of Use (E-TOU-B)-Yes-No</v>
      </c>
      <c r="AY42" s="19" t="str">
        <f>$V$3</f>
        <v>Time of Use (E-TOU-D)-Yes-No</v>
      </c>
      <c r="AZ42" s="19" t="str">
        <f>$W$3</f>
        <v>Electric Vehicle (EV-2A)-Yes-No</v>
      </c>
      <c r="BA42" s="19" t="str">
        <f>$X$3</f>
        <v>Tiered (E1)-Yes-Yes</v>
      </c>
      <c r="BB42" s="19" t="str">
        <f>$Y$3</f>
        <v>Tiered (E1 - All-Electric)-Yes-Yes</v>
      </c>
      <c r="BC42" s="19" t="str">
        <f>$Z$3</f>
        <v>Time of Use (E-TOU-C)-Yes-Yes</v>
      </c>
      <c r="BD42" s="19" t="str">
        <f>$AA$3</f>
        <v>Time of Use (E-TOU-C - All-Electric)-Yes-Yes</v>
      </c>
      <c r="BE42" s="19" t="str">
        <f>$AB$3</f>
        <v>Time of Use (E-TOU-B)-Yes-Yes</v>
      </c>
      <c r="BF42" s="19" t="str">
        <f>$AC$3</f>
        <v>Time of Use (E-TOU-D)-Yes-Yes</v>
      </c>
      <c r="BG42" s="19" t="str">
        <f>$AD$3</f>
        <v>Electric Vehicle (EV-2A)-Yes-Yes</v>
      </c>
      <c r="BH42" s="9"/>
      <c r="BI42" s="19" t="str">
        <f>$C$3</f>
        <v>Tiered (E1)-No-No</v>
      </c>
      <c r="BJ42" s="19" t="str">
        <f>$D$3</f>
        <v>Tiered (E1 - All-Electric)-No-No</v>
      </c>
      <c r="BK42" s="19" t="str">
        <f>$E$3</f>
        <v>Time of Use (E-TOU-C)-No-No</v>
      </c>
      <c r="BL42" s="19" t="str">
        <f>$F$3</f>
        <v>Time of Use (E-TOU-C - All-Electric)-No-No</v>
      </c>
      <c r="BM42" s="19" t="str">
        <f>$G$3</f>
        <v>Time of Use (E-TOU-B)-No-No</v>
      </c>
      <c r="BN42" s="19" t="str">
        <f>$H$3</f>
        <v>Time of Use (E-TOU-D)-No-No</v>
      </c>
      <c r="BO42" s="19" t="str">
        <f>$I$3</f>
        <v>Electric Vehicle (EV-2A)-No-No</v>
      </c>
      <c r="BP42" s="19" t="str">
        <f>$J$3</f>
        <v>Tiered (E1)-No-Yes</v>
      </c>
      <c r="BQ42" s="19" t="str">
        <f>$K$3</f>
        <v>Tiered (E1 - All-Electric)-No-Yes</v>
      </c>
      <c r="BR42" s="19" t="str">
        <f>$L$3</f>
        <v>Time of Use (E-TOU-C)-No-Yes</v>
      </c>
      <c r="BS42" s="19" t="str">
        <f>$M$3</f>
        <v>Time of Use (E-TOU-C - All-Electric)-No-Yes</v>
      </c>
      <c r="BT42" s="19" t="str">
        <f>$N$3</f>
        <v>Time of Use (E-TOU-B)-No-Yes</v>
      </c>
      <c r="BU42" s="19" t="str">
        <f>$O$3</f>
        <v>Time of Use (E-TOU-D)-No-Yes</v>
      </c>
      <c r="BV42" s="19" t="str">
        <f>$P$3</f>
        <v>Electric Vehicle (EV-2A)-No-Yes</v>
      </c>
      <c r="BW42" s="19" t="str">
        <f>$Q$3</f>
        <v>Tiered (E1)-Yes-No</v>
      </c>
      <c r="BX42" s="19" t="str">
        <f>$R$3</f>
        <v>Tiered (E1 - All-Electric)-Yes-No</v>
      </c>
      <c r="BY42" s="19" t="str">
        <f>$S$3</f>
        <v>Time of Use (E-TOU-C)-Yes-No</v>
      </c>
      <c r="BZ42" s="19" t="str">
        <f>$T$3</f>
        <v>Time of Use (E-TOU-C - All-Electric)-Yes-No</v>
      </c>
      <c r="CA42" s="19" t="str">
        <f>$U$3</f>
        <v>Time of Use (E-TOU-B)-Yes-No</v>
      </c>
      <c r="CB42" s="19" t="str">
        <f>$V$3</f>
        <v>Time of Use (E-TOU-D)-Yes-No</v>
      </c>
      <c r="CC42" s="19" t="str">
        <f>$W$3</f>
        <v>Electric Vehicle (EV-2A)-Yes-No</v>
      </c>
      <c r="CD42" s="19" t="str">
        <f>$X$3</f>
        <v>Tiered (E1)-Yes-Yes</v>
      </c>
      <c r="CE42" s="19" t="str">
        <f>$Y$3</f>
        <v>Tiered (E1 - All-Electric)-Yes-Yes</v>
      </c>
      <c r="CF42" s="19" t="str">
        <f>$Z$3</f>
        <v>Time of Use (E-TOU-C)-Yes-Yes</v>
      </c>
      <c r="CG42" s="19" t="str">
        <f>$AA$3</f>
        <v>Time of Use (E-TOU-C - All-Electric)-Yes-Yes</v>
      </c>
      <c r="CH42" s="19" t="str">
        <f>$AB$3</f>
        <v>Time of Use (E-TOU-B)-Yes-Yes</v>
      </c>
      <c r="CI42" s="19" t="str">
        <f>$AC$3</f>
        <v>Time of Use (E-TOU-D)-Yes-Yes</v>
      </c>
      <c r="CJ42" s="19" t="str">
        <f>$AD$3</f>
        <v>Electric Vehicle (EV-2A)-Yes-Yes</v>
      </c>
      <c r="CK42" s="9"/>
      <c r="CL42" s="19" t="str">
        <f>$C$3</f>
        <v>Tiered (E1)-No-No</v>
      </c>
      <c r="CM42" s="19" t="str">
        <f>$D$3</f>
        <v>Tiered (E1 - All-Electric)-No-No</v>
      </c>
      <c r="CN42" s="19" t="str">
        <f>$E$3</f>
        <v>Time of Use (E-TOU-C)-No-No</v>
      </c>
      <c r="CO42" s="19" t="str">
        <f>$F$3</f>
        <v>Time of Use (E-TOU-C - All-Electric)-No-No</v>
      </c>
      <c r="CP42" s="19" t="str">
        <f>$G$3</f>
        <v>Time of Use (E-TOU-B)-No-No</v>
      </c>
      <c r="CQ42" s="19" t="str">
        <f>$H$3</f>
        <v>Time of Use (E-TOU-D)-No-No</v>
      </c>
      <c r="CR42" s="19" t="str">
        <f>$I$3</f>
        <v>Electric Vehicle (EV-2A)-No-No</v>
      </c>
      <c r="CS42" s="19" t="str">
        <f>$J$3</f>
        <v>Tiered (E1)-No-Yes</v>
      </c>
      <c r="CT42" s="19" t="str">
        <f>$K$3</f>
        <v>Tiered (E1 - All-Electric)-No-Yes</v>
      </c>
      <c r="CU42" s="19" t="str">
        <f>$L$3</f>
        <v>Time of Use (E-TOU-C)-No-Yes</v>
      </c>
      <c r="CV42" s="19" t="str">
        <f>$M$3</f>
        <v>Time of Use (E-TOU-C - All-Electric)-No-Yes</v>
      </c>
      <c r="CW42" s="19" t="str">
        <f>$N$3</f>
        <v>Time of Use (E-TOU-B)-No-Yes</v>
      </c>
      <c r="CX42" s="19" t="str">
        <f>$O$3</f>
        <v>Time of Use (E-TOU-D)-No-Yes</v>
      </c>
      <c r="CY42" s="19" t="str">
        <f>$P$3</f>
        <v>Electric Vehicle (EV-2A)-No-Yes</v>
      </c>
      <c r="CZ42" s="19" t="str">
        <f>$Q$3</f>
        <v>Tiered (E1)-Yes-No</v>
      </c>
      <c r="DA42" s="19" t="str">
        <f>$R$3</f>
        <v>Tiered (E1 - All-Electric)-Yes-No</v>
      </c>
      <c r="DB42" s="19" t="str">
        <f>$S$3</f>
        <v>Time of Use (E-TOU-C)-Yes-No</v>
      </c>
      <c r="DC42" s="19" t="str">
        <f>$T$3</f>
        <v>Time of Use (E-TOU-C - All-Electric)-Yes-No</v>
      </c>
      <c r="DD42" s="19" t="str">
        <f>$U$3</f>
        <v>Time of Use (E-TOU-B)-Yes-No</v>
      </c>
      <c r="DE42" s="19" t="str">
        <f>$V$3</f>
        <v>Time of Use (E-TOU-D)-Yes-No</v>
      </c>
      <c r="DF42" s="19" t="str">
        <f>$W$3</f>
        <v>Electric Vehicle (EV-2A)-Yes-No</v>
      </c>
      <c r="DG42" s="19" t="str">
        <f>$X$3</f>
        <v>Tiered (E1)-Yes-Yes</v>
      </c>
      <c r="DH42" s="19" t="str">
        <f>$Y$3</f>
        <v>Tiered (E1 - All-Electric)-Yes-Yes</v>
      </c>
      <c r="DI42" s="19" t="str">
        <f>$Z$3</f>
        <v>Time of Use (E-TOU-C)-Yes-Yes</v>
      </c>
      <c r="DJ42" s="19" t="str">
        <f>$AA$3</f>
        <v>Time of Use (E-TOU-C - All-Electric)-Yes-Yes</v>
      </c>
      <c r="DK42" s="19" t="str">
        <f>$AB$3</f>
        <v>Time of Use (E-TOU-B)-Yes-Yes</v>
      </c>
      <c r="DL42" s="19" t="str">
        <f>$AC$3</f>
        <v>Time of Use (E-TOU-D)-Yes-Yes</v>
      </c>
      <c r="DM42" s="19" t="str">
        <f>$AD$3</f>
        <v>Electric Vehicle (EV-2A)-Yes-Yes</v>
      </c>
      <c r="DN42" s="9"/>
      <c r="DO42" s="19" t="str">
        <f>$C$3</f>
        <v>Tiered (E1)-No-No</v>
      </c>
      <c r="DP42" s="19" t="str">
        <f>$D$3</f>
        <v>Tiered (E1 - All-Electric)-No-No</v>
      </c>
      <c r="DQ42" s="19" t="str">
        <f>$E$3</f>
        <v>Time of Use (E-TOU-C)-No-No</v>
      </c>
      <c r="DR42" s="19" t="str">
        <f>$F$3</f>
        <v>Time of Use (E-TOU-C - All-Electric)-No-No</v>
      </c>
      <c r="DS42" s="19" t="str">
        <f>$G$3</f>
        <v>Time of Use (E-TOU-B)-No-No</v>
      </c>
      <c r="DT42" s="19" t="str">
        <f>$H$3</f>
        <v>Time of Use (E-TOU-D)-No-No</v>
      </c>
      <c r="DU42" s="19" t="str">
        <f>$I$3</f>
        <v>Electric Vehicle (EV-2A)-No-No</v>
      </c>
      <c r="DV42" s="19" t="str">
        <f>$J$3</f>
        <v>Tiered (E1)-No-Yes</v>
      </c>
      <c r="DW42" s="19" t="str">
        <f>$K$3</f>
        <v>Tiered (E1 - All-Electric)-No-Yes</v>
      </c>
      <c r="DX42" s="19" t="str">
        <f>$L$3</f>
        <v>Time of Use (E-TOU-C)-No-Yes</v>
      </c>
      <c r="DY42" s="19" t="str">
        <f>$M$3</f>
        <v>Time of Use (E-TOU-C - All-Electric)-No-Yes</v>
      </c>
      <c r="DZ42" s="19" t="str">
        <f>$N$3</f>
        <v>Time of Use (E-TOU-B)-No-Yes</v>
      </c>
      <c r="EA42" s="19" t="str">
        <f>$O$3</f>
        <v>Time of Use (E-TOU-D)-No-Yes</v>
      </c>
      <c r="EB42" s="19" t="str">
        <f>$P$3</f>
        <v>Electric Vehicle (EV-2A)-No-Yes</v>
      </c>
      <c r="EC42" s="19" t="str">
        <f>$Q$3</f>
        <v>Tiered (E1)-Yes-No</v>
      </c>
      <c r="ED42" s="19" t="str">
        <f>$R$3</f>
        <v>Tiered (E1 - All-Electric)-Yes-No</v>
      </c>
      <c r="EE42" s="19" t="str">
        <f>$S$3</f>
        <v>Time of Use (E-TOU-C)-Yes-No</v>
      </c>
      <c r="EF42" s="19" t="str">
        <f>$T$3</f>
        <v>Time of Use (E-TOU-C - All-Electric)-Yes-No</v>
      </c>
      <c r="EG42" s="19" t="str">
        <f>$U$3</f>
        <v>Time of Use (E-TOU-B)-Yes-No</v>
      </c>
      <c r="EH42" s="19" t="str">
        <f>$V$3</f>
        <v>Time of Use (E-TOU-D)-Yes-No</v>
      </c>
      <c r="EI42" s="19" t="str">
        <f>$W$3</f>
        <v>Electric Vehicle (EV-2A)-Yes-No</v>
      </c>
      <c r="EJ42" s="19" t="str">
        <f>$X$3</f>
        <v>Tiered (E1)-Yes-Yes</v>
      </c>
      <c r="EK42" s="19" t="str">
        <f>$Y$3</f>
        <v>Tiered (E1 - All-Electric)-Yes-Yes</v>
      </c>
      <c r="EL42" s="19" t="str">
        <f>$Z$3</f>
        <v>Time of Use (E-TOU-C)-Yes-Yes</v>
      </c>
      <c r="EM42" s="19" t="str">
        <f>$AA$3</f>
        <v>Time of Use (E-TOU-C - All-Electric)-Yes-Yes</v>
      </c>
      <c r="EN42" s="19" t="str">
        <f>$AB$3</f>
        <v>Time of Use (E-TOU-B)-Yes-Yes</v>
      </c>
      <c r="EO42" s="19" t="str">
        <f>$AC$3</f>
        <v>Time of Use (E-TOU-D)-Yes-Yes</v>
      </c>
      <c r="EP42" s="19" t="str">
        <f>$AD$3</f>
        <v>Electric Vehicle (EV-2A)-Yes-Yes</v>
      </c>
      <c r="EQ42" s="9"/>
      <c r="ER42" s="19" t="str">
        <f>$C$3</f>
        <v>Tiered (E1)-No-No</v>
      </c>
      <c r="ES42" s="19" t="str">
        <f>$D$3</f>
        <v>Tiered (E1 - All-Electric)-No-No</v>
      </c>
      <c r="ET42" s="19" t="str">
        <f>$E$3</f>
        <v>Time of Use (E-TOU-C)-No-No</v>
      </c>
      <c r="EU42" s="19" t="str">
        <f>$F$3</f>
        <v>Time of Use (E-TOU-C - All-Electric)-No-No</v>
      </c>
      <c r="EV42" s="19" t="str">
        <f>$G$3</f>
        <v>Time of Use (E-TOU-B)-No-No</v>
      </c>
      <c r="EW42" s="19" t="str">
        <f>$H$3</f>
        <v>Time of Use (E-TOU-D)-No-No</v>
      </c>
      <c r="EX42" s="19" t="str">
        <f>$I$3</f>
        <v>Electric Vehicle (EV-2A)-No-No</v>
      </c>
      <c r="EY42" s="19" t="str">
        <f>$J$3</f>
        <v>Tiered (E1)-No-Yes</v>
      </c>
      <c r="EZ42" s="19" t="str">
        <f>$K$3</f>
        <v>Tiered (E1 - All-Electric)-No-Yes</v>
      </c>
      <c r="FA42" s="19" t="str">
        <f>$L$3</f>
        <v>Time of Use (E-TOU-C)-No-Yes</v>
      </c>
      <c r="FB42" s="19" t="str">
        <f>$M$3</f>
        <v>Time of Use (E-TOU-C - All-Electric)-No-Yes</v>
      </c>
      <c r="FC42" s="19" t="str">
        <f>$N$3</f>
        <v>Time of Use (E-TOU-B)-No-Yes</v>
      </c>
      <c r="FD42" s="19" t="str">
        <f>$O$3</f>
        <v>Time of Use (E-TOU-D)-No-Yes</v>
      </c>
      <c r="FE42" s="19" t="str">
        <f>$P$3</f>
        <v>Electric Vehicle (EV-2A)-No-Yes</v>
      </c>
      <c r="FF42" s="19" t="str">
        <f>$Q$3</f>
        <v>Tiered (E1)-Yes-No</v>
      </c>
      <c r="FG42" s="19" t="str">
        <f>$R$3</f>
        <v>Tiered (E1 - All-Electric)-Yes-No</v>
      </c>
      <c r="FH42" s="19" t="str">
        <f>$S$3</f>
        <v>Time of Use (E-TOU-C)-Yes-No</v>
      </c>
      <c r="FI42" s="19" t="str">
        <f>$T$3</f>
        <v>Time of Use (E-TOU-C - All-Electric)-Yes-No</v>
      </c>
      <c r="FJ42" s="19" t="str">
        <f>$U$3</f>
        <v>Time of Use (E-TOU-B)-Yes-No</v>
      </c>
      <c r="FK42" s="19" t="str">
        <f>$V$3</f>
        <v>Time of Use (E-TOU-D)-Yes-No</v>
      </c>
      <c r="FL42" s="19" t="str">
        <f>$W$3</f>
        <v>Electric Vehicle (EV-2A)-Yes-No</v>
      </c>
      <c r="FM42" s="19" t="str">
        <f>$X$3</f>
        <v>Tiered (E1)-Yes-Yes</v>
      </c>
      <c r="FN42" s="19" t="str">
        <f>$Y$3</f>
        <v>Tiered (E1 - All-Electric)-Yes-Yes</v>
      </c>
      <c r="FO42" s="19" t="str">
        <f>$Z$3</f>
        <v>Time of Use (E-TOU-C)-Yes-Yes</v>
      </c>
      <c r="FP42" s="19" t="str">
        <f>$AA$3</f>
        <v>Time of Use (E-TOU-C - All-Electric)-Yes-Yes</v>
      </c>
      <c r="FQ42" s="19" t="str">
        <f>$AB$3</f>
        <v>Time of Use (E-TOU-B)-Yes-Yes</v>
      </c>
      <c r="FR42" s="19" t="str">
        <f>$AC$3</f>
        <v>Time of Use (E-TOU-D)-Yes-Yes</v>
      </c>
      <c r="FS42" s="19" t="str">
        <f>$AD$3</f>
        <v>Electric Vehicle (EV-2A)-Yes-Yes</v>
      </c>
      <c r="FT42" s="9"/>
      <c r="FU42" s="19" t="str">
        <f>$C$3</f>
        <v>Tiered (E1)-No-No</v>
      </c>
      <c r="FV42" s="19" t="str">
        <f>$D$3</f>
        <v>Tiered (E1 - All-Electric)-No-No</v>
      </c>
      <c r="FW42" s="19" t="str">
        <f>$E$3</f>
        <v>Time of Use (E-TOU-C)-No-No</v>
      </c>
      <c r="FX42" s="19" t="str">
        <f>$F$3</f>
        <v>Time of Use (E-TOU-C - All-Electric)-No-No</v>
      </c>
      <c r="FY42" s="19" t="str">
        <f>$G$3</f>
        <v>Time of Use (E-TOU-B)-No-No</v>
      </c>
      <c r="FZ42" s="19" t="str">
        <f>$H$3</f>
        <v>Time of Use (E-TOU-D)-No-No</v>
      </c>
      <c r="GA42" s="19" t="str">
        <f>$I$3</f>
        <v>Electric Vehicle (EV-2A)-No-No</v>
      </c>
      <c r="GB42" s="19" t="str">
        <f>$J$3</f>
        <v>Tiered (E1)-No-Yes</v>
      </c>
      <c r="GC42" s="19" t="str">
        <f>$K$3</f>
        <v>Tiered (E1 - All-Electric)-No-Yes</v>
      </c>
      <c r="GD42" s="19" t="str">
        <f>$L$3</f>
        <v>Time of Use (E-TOU-C)-No-Yes</v>
      </c>
      <c r="GE42" s="19" t="str">
        <f>$M$3</f>
        <v>Time of Use (E-TOU-C - All-Electric)-No-Yes</v>
      </c>
      <c r="GF42" s="19" t="str">
        <f>$N$3</f>
        <v>Time of Use (E-TOU-B)-No-Yes</v>
      </c>
      <c r="GG42" s="19" t="str">
        <f>$O$3</f>
        <v>Time of Use (E-TOU-D)-No-Yes</v>
      </c>
      <c r="GH42" s="19" t="str">
        <f>$P$3</f>
        <v>Electric Vehicle (EV-2A)-No-Yes</v>
      </c>
      <c r="GI42" s="19" t="str">
        <f>$Q$3</f>
        <v>Tiered (E1)-Yes-No</v>
      </c>
      <c r="GJ42" s="19" t="str">
        <f>$R$3</f>
        <v>Tiered (E1 - All-Electric)-Yes-No</v>
      </c>
      <c r="GK42" s="19" t="str">
        <f>$S$3</f>
        <v>Time of Use (E-TOU-C)-Yes-No</v>
      </c>
      <c r="GL42" s="19" t="str">
        <f>$T$3</f>
        <v>Time of Use (E-TOU-C - All-Electric)-Yes-No</v>
      </c>
      <c r="GM42" s="19" t="str">
        <f>$U$3</f>
        <v>Time of Use (E-TOU-B)-Yes-No</v>
      </c>
      <c r="GN42" s="19" t="str">
        <f>$V$3</f>
        <v>Time of Use (E-TOU-D)-Yes-No</v>
      </c>
      <c r="GO42" s="19" t="str">
        <f>$W$3</f>
        <v>Electric Vehicle (EV-2A)-Yes-No</v>
      </c>
      <c r="GP42" s="19" t="str">
        <f>$X$3</f>
        <v>Tiered (E1)-Yes-Yes</v>
      </c>
      <c r="GQ42" s="19" t="str">
        <f>$Y$3</f>
        <v>Tiered (E1 - All-Electric)-Yes-Yes</v>
      </c>
      <c r="GR42" s="19" t="str">
        <f>$Z$3</f>
        <v>Time of Use (E-TOU-C)-Yes-Yes</v>
      </c>
      <c r="GS42" s="19" t="str">
        <f>$AA$3</f>
        <v>Time of Use (E-TOU-C - All-Electric)-Yes-Yes</v>
      </c>
      <c r="GT42" s="19" t="str">
        <f>$AB$3</f>
        <v>Time of Use (E-TOU-B)-Yes-Yes</v>
      </c>
      <c r="GU42" s="19" t="str">
        <f>$AC$3</f>
        <v>Time of Use (E-TOU-D)-Yes-Yes</v>
      </c>
      <c r="GV42" s="19" t="str">
        <f>$AD$3</f>
        <v>Electric Vehicle (EV-2A)-Yes-Yes</v>
      </c>
      <c r="GW42" s="9"/>
      <c r="GX42" s="19" t="str">
        <f>$C$3</f>
        <v>Tiered (E1)-No-No</v>
      </c>
      <c r="GY42" s="19" t="str">
        <f>$D$3</f>
        <v>Tiered (E1 - All-Electric)-No-No</v>
      </c>
      <c r="GZ42" s="19" t="str">
        <f>$E$3</f>
        <v>Time of Use (E-TOU-C)-No-No</v>
      </c>
      <c r="HA42" s="19" t="str">
        <f>$F$3</f>
        <v>Time of Use (E-TOU-C - All-Electric)-No-No</v>
      </c>
      <c r="HB42" s="19" t="str">
        <f>$G$3</f>
        <v>Time of Use (E-TOU-B)-No-No</v>
      </c>
      <c r="HC42" s="19" t="str">
        <f>$H$3</f>
        <v>Time of Use (E-TOU-D)-No-No</v>
      </c>
      <c r="HD42" s="19" t="str">
        <f>$I$3</f>
        <v>Electric Vehicle (EV-2A)-No-No</v>
      </c>
      <c r="HE42" s="19" t="str">
        <f>$J$3</f>
        <v>Tiered (E1)-No-Yes</v>
      </c>
      <c r="HF42" s="19" t="str">
        <f>$K$3</f>
        <v>Tiered (E1 - All-Electric)-No-Yes</v>
      </c>
      <c r="HG42" s="19" t="str">
        <f>$L$3</f>
        <v>Time of Use (E-TOU-C)-No-Yes</v>
      </c>
      <c r="HH42" s="19" t="str">
        <f>$M$3</f>
        <v>Time of Use (E-TOU-C - All-Electric)-No-Yes</v>
      </c>
      <c r="HI42" s="19" t="str">
        <f>$N$3</f>
        <v>Time of Use (E-TOU-B)-No-Yes</v>
      </c>
      <c r="HJ42" s="19" t="str">
        <f>$O$3</f>
        <v>Time of Use (E-TOU-D)-No-Yes</v>
      </c>
      <c r="HK42" s="19" t="str">
        <f>$P$3</f>
        <v>Electric Vehicle (EV-2A)-No-Yes</v>
      </c>
      <c r="HL42" s="19" t="str">
        <f>$Q$3</f>
        <v>Tiered (E1)-Yes-No</v>
      </c>
      <c r="HM42" s="19" t="str">
        <f>$R$3</f>
        <v>Tiered (E1 - All-Electric)-Yes-No</v>
      </c>
      <c r="HN42" s="19" t="str">
        <f>$S$3</f>
        <v>Time of Use (E-TOU-C)-Yes-No</v>
      </c>
      <c r="HO42" s="19" t="str">
        <f>$T$3</f>
        <v>Time of Use (E-TOU-C - All-Electric)-Yes-No</v>
      </c>
      <c r="HP42" s="19" t="str">
        <f>$U$3</f>
        <v>Time of Use (E-TOU-B)-Yes-No</v>
      </c>
      <c r="HQ42" s="19" t="str">
        <f>$V$3</f>
        <v>Time of Use (E-TOU-D)-Yes-No</v>
      </c>
      <c r="HR42" s="19" t="str">
        <f>$W$3</f>
        <v>Electric Vehicle (EV-2A)-Yes-No</v>
      </c>
      <c r="HS42" s="19" t="str">
        <f>$X$3</f>
        <v>Tiered (E1)-Yes-Yes</v>
      </c>
      <c r="HT42" s="19" t="str">
        <f>$Y$3</f>
        <v>Tiered (E1 - All-Electric)-Yes-Yes</v>
      </c>
      <c r="HU42" s="19" t="str">
        <f>$Z$3</f>
        <v>Time of Use (E-TOU-C)-Yes-Yes</v>
      </c>
      <c r="HV42" s="19" t="str">
        <f>$AA$3</f>
        <v>Time of Use (E-TOU-C - All-Electric)-Yes-Yes</v>
      </c>
      <c r="HW42" s="19" t="str">
        <f>$AB$3</f>
        <v>Time of Use (E-TOU-B)-Yes-Yes</v>
      </c>
      <c r="HX42" s="19" t="str">
        <f>$AC$3</f>
        <v>Time of Use (E-TOU-D)-Yes-Yes</v>
      </c>
      <c r="HY42" s="19" t="str">
        <f>$AD$3</f>
        <v>Electric Vehicle (EV-2A)-Yes-Yes</v>
      </c>
      <c r="HZ42" s="9"/>
      <c r="IA42" s="19" t="str">
        <f>$C$3</f>
        <v>Tiered (E1)-No-No</v>
      </c>
      <c r="IB42" s="19" t="str">
        <f>$D$3</f>
        <v>Tiered (E1 - All-Electric)-No-No</v>
      </c>
      <c r="IC42" s="19" t="str">
        <f>$E$3</f>
        <v>Time of Use (E-TOU-C)-No-No</v>
      </c>
      <c r="ID42" s="19" t="str">
        <f>$F$3</f>
        <v>Time of Use (E-TOU-C - All-Electric)-No-No</v>
      </c>
      <c r="IE42" s="19" t="str">
        <f>$G$3</f>
        <v>Time of Use (E-TOU-B)-No-No</v>
      </c>
      <c r="IF42" s="19" t="str">
        <f>$H$3</f>
        <v>Time of Use (E-TOU-D)-No-No</v>
      </c>
      <c r="IG42" s="19" t="str">
        <f>$I$3</f>
        <v>Electric Vehicle (EV-2A)-No-No</v>
      </c>
      <c r="IH42" s="19" t="str">
        <f>$J$3</f>
        <v>Tiered (E1)-No-Yes</v>
      </c>
      <c r="II42" s="19" t="str">
        <f>$K$3</f>
        <v>Tiered (E1 - All-Electric)-No-Yes</v>
      </c>
      <c r="IJ42" s="19" t="str">
        <f>$L$3</f>
        <v>Time of Use (E-TOU-C)-No-Yes</v>
      </c>
      <c r="IK42" s="19" t="str">
        <f>$M$3</f>
        <v>Time of Use (E-TOU-C - All-Electric)-No-Yes</v>
      </c>
      <c r="IL42" s="19" t="str">
        <f>$N$3</f>
        <v>Time of Use (E-TOU-B)-No-Yes</v>
      </c>
      <c r="IM42" s="19" t="str">
        <f>$O$3</f>
        <v>Time of Use (E-TOU-D)-No-Yes</v>
      </c>
      <c r="IN42" s="19" t="str">
        <f>$P$3</f>
        <v>Electric Vehicle (EV-2A)-No-Yes</v>
      </c>
      <c r="IO42" s="19" t="str">
        <f>$Q$3</f>
        <v>Tiered (E1)-Yes-No</v>
      </c>
      <c r="IP42" s="19" t="str">
        <f>$R$3</f>
        <v>Tiered (E1 - All-Electric)-Yes-No</v>
      </c>
      <c r="IQ42" s="19" t="str">
        <f>$S$3</f>
        <v>Time of Use (E-TOU-C)-Yes-No</v>
      </c>
      <c r="IR42" s="19" t="str">
        <f>$T$3</f>
        <v>Time of Use (E-TOU-C - All-Electric)-Yes-No</v>
      </c>
      <c r="IS42" s="19" t="str">
        <f>$U$3</f>
        <v>Time of Use (E-TOU-B)-Yes-No</v>
      </c>
      <c r="IT42" s="19" t="str">
        <f>$V$3</f>
        <v>Time of Use (E-TOU-D)-Yes-No</v>
      </c>
      <c r="IU42" s="19" t="str">
        <f>$W$3</f>
        <v>Electric Vehicle (EV-2A)-Yes-No</v>
      </c>
      <c r="IV42" s="19" t="str">
        <f>$X$3</f>
        <v>Tiered (E1)-Yes-Yes</v>
      </c>
      <c r="IW42" s="19" t="str">
        <f>$Y$3</f>
        <v>Tiered (E1 - All-Electric)-Yes-Yes</v>
      </c>
      <c r="IX42" s="19" t="str">
        <f>$Z$3</f>
        <v>Time of Use (E-TOU-C)-Yes-Yes</v>
      </c>
      <c r="IY42" s="19" t="str">
        <f>$AA$3</f>
        <v>Time of Use (E-TOU-C - All-Electric)-Yes-Yes</v>
      </c>
      <c r="IZ42" s="19" t="str">
        <f>$AB$3</f>
        <v>Time of Use (E-TOU-B)-Yes-Yes</v>
      </c>
      <c r="JA42" s="19" t="str">
        <f>$AC$3</f>
        <v>Time of Use (E-TOU-D)-Yes-Yes</v>
      </c>
      <c r="JB42" s="19" t="str">
        <f>$AD$3</f>
        <v>Electric Vehicle (EV-2A)-Yes-Yes</v>
      </c>
      <c r="JC42" s="9"/>
      <c r="JD42" s="19" t="str">
        <f>$C$3</f>
        <v>Tiered (E1)-No-No</v>
      </c>
      <c r="JE42" s="19" t="str">
        <f>$D$3</f>
        <v>Tiered (E1 - All-Electric)-No-No</v>
      </c>
      <c r="JF42" s="19" t="str">
        <f>$E$3</f>
        <v>Time of Use (E-TOU-C)-No-No</v>
      </c>
      <c r="JG42" s="19" t="str">
        <f>$F$3</f>
        <v>Time of Use (E-TOU-C - All-Electric)-No-No</v>
      </c>
      <c r="JH42" s="19" t="str">
        <f>$G$3</f>
        <v>Time of Use (E-TOU-B)-No-No</v>
      </c>
      <c r="JI42" s="19" t="str">
        <f>$H$3</f>
        <v>Time of Use (E-TOU-D)-No-No</v>
      </c>
      <c r="JJ42" s="19" t="str">
        <f>$I$3</f>
        <v>Electric Vehicle (EV-2A)-No-No</v>
      </c>
      <c r="JK42" s="19" t="str">
        <f>$J$3</f>
        <v>Tiered (E1)-No-Yes</v>
      </c>
      <c r="JL42" s="19" t="str">
        <f>$K$3</f>
        <v>Tiered (E1 - All-Electric)-No-Yes</v>
      </c>
      <c r="JM42" s="19" t="str">
        <f>$L$3</f>
        <v>Time of Use (E-TOU-C)-No-Yes</v>
      </c>
      <c r="JN42" s="19" t="str">
        <f>$M$3</f>
        <v>Time of Use (E-TOU-C - All-Electric)-No-Yes</v>
      </c>
      <c r="JO42" s="19" t="str">
        <f>$N$3</f>
        <v>Time of Use (E-TOU-B)-No-Yes</v>
      </c>
      <c r="JP42" s="19" t="str">
        <f>$O$3</f>
        <v>Time of Use (E-TOU-D)-No-Yes</v>
      </c>
      <c r="JQ42" s="19" t="str">
        <f>$P$3</f>
        <v>Electric Vehicle (EV-2A)-No-Yes</v>
      </c>
      <c r="JR42" s="19" t="str">
        <f>$Q$3</f>
        <v>Tiered (E1)-Yes-No</v>
      </c>
      <c r="JS42" s="19" t="str">
        <f>$R$3</f>
        <v>Tiered (E1 - All-Electric)-Yes-No</v>
      </c>
      <c r="JT42" s="19" t="str">
        <f>$S$3</f>
        <v>Time of Use (E-TOU-C)-Yes-No</v>
      </c>
      <c r="JU42" s="19" t="str">
        <f>$T$3</f>
        <v>Time of Use (E-TOU-C - All-Electric)-Yes-No</v>
      </c>
      <c r="JV42" s="19" t="str">
        <f>$U$3</f>
        <v>Time of Use (E-TOU-B)-Yes-No</v>
      </c>
      <c r="JW42" s="19" t="str">
        <f>$V$3</f>
        <v>Time of Use (E-TOU-D)-Yes-No</v>
      </c>
      <c r="JX42" s="19" t="str">
        <f>$W$3</f>
        <v>Electric Vehicle (EV-2A)-Yes-No</v>
      </c>
      <c r="JY42" s="19" t="str">
        <f>$X$3</f>
        <v>Tiered (E1)-Yes-Yes</v>
      </c>
      <c r="JZ42" s="19" t="str">
        <f>$Y$3</f>
        <v>Tiered (E1 - All-Electric)-Yes-Yes</v>
      </c>
      <c r="KA42" s="19" t="str">
        <f>$Z$3</f>
        <v>Time of Use (E-TOU-C)-Yes-Yes</v>
      </c>
      <c r="KB42" s="19" t="str">
        <f>$AA$3</f>
        <v>Time of Use (E-TOU-C - All-Electric)-Yes-Yes</v>
      </c>
      <c r="KC42" s="19" t="str">
        <f>$AB$3</f>
        <v>Time of Use (E-TOU-B)-Yes-Yes</v>
      </c>
      <c r="KD42" s="19" t="str">
        <f>$AC$3</f>
        <v>Time of Use (E-TOU-D)-Yes-Yes</v>
      </c>
      <c r="KE42" s="19" t="str">
        <f>$AD$3</f>
        <v>Electric Vehicle (EV-2A)-Yes-Yes</v>
      </c>
      <c r="KF42" s="9"/>
    </row>
    <row r="43" spans="2:292" ht="18">
      <c r="B43" s="4" t="str">
        <f>$B$55</f>
        <v>Central Single-Speed Heat Pump: 14 SEER, 8.7 HSPF</v>
      </c>
      <c r="C43" s="17">
        <v>3199.6076191481216</v>
      </c>
      <c r="D43" s="17">
        <v>3005.7035125829343</v>
      </c>
      <c r="E43" s="17">
        <v>3072.1116910344472</v>
      </c>
      <c r="F43" s="22">
        <v>2891.3934243883887</v>
      </c>
      <c r="G43" s="22">
        <v>2842.1229819875025</v>
      </c>
      <c r="H43" s="22">
        <v>2981.7205064924324</v>
      </c>
      <c r="I43" s="22">
        <v>2653.2504446343855</v>
      </c>
      <c r="J43" s="101">
        <v>3096.9984278311049</v>
      </c>
      <c r="K43" s="101">
        <v>2913.7335621850625</v>
      </c>
      <c r="L43" s="101">
        <v>2973.9663737970041</v>
      </c>
      <c r="M43" s="101">
        <v>2793.4569903810138</v>
      </c>
      <c r="N43" s="101">
        <v>2758.914976515789</v>
      </c>
      <c r="O43" s="101">
        <v>2895.6603230863552</v>
      </c>
      <c r="P43" s="101">
        <v>2499.9921001608732</v>
      </c>
      <c r="Q43" s="22">
        <v>2440.8337563160271</v>
      </c>
      <c r="R43" s="22">
        <v>2287.0477350984656</v>
      </c>
      <c r="S43" s="22">
        <v>2205.9484843499213</v>
      </c>
      <c r="T43" s="22">
        <v>2336.8062309299985</v>
      </c>
      <c r="U43" s="22">
        <v>2168.2015296126383</v>
      </c>
      <c r="V43" s="22">
        <v>2334.2507933309303</v>
      </c>
      <c r="W43" s="22">
        <v>2093.0372999001943</v>
      </c>
      <c r="X43" s="101">
        <v>2350.440236410896</v>
      </c>
      <c r="Y43" s="101">
        <v>2201.2723772828408</v>
      </c>
      <c r="Z43" s="101">
        <v>2128.1308824329544</v>
      </c>
      <c r="AA43" s="101">
        <v>2244.613247197944</v>
      </c>
      <c r="AB43" s="101">
        <v>2077.1221211523948</v>
      </c>
      <c r="AC43" s="101">
        <v>2253.4745246600564</v>
      </c>
      <c r="AD43" s="101">
        <v>1949.0592777618676</v>
      </c>
      <c r="AE43" s="9"/>
      <c r="AF43" s="17">
        <v>2710.2135973977529</v>
      </c>
      <c r="AG43" s="17">
        <v>2642.347465762753</v>
      </c>
      <c r="AH43" s="17">
        <v>2683.8711516871408</v>
      </c>
      <c r="AI43" s="22">
        <v>2606.9818863271439</v>
      </c>
      <c r="AJ43" s="22">
        <v>2576.6592153870688</v>
      </c>
      <c r="AK43" s="22">
        <v>2649.8565286936259</v>
      </c>
      <c r="AL43" s="22">
        <v>2501.5301876065755</v>
      </c>
      <c r="AM43" s="101">
        <v>2552.5002041777516</v>
      </c>
      <c r="AN43" s="101">
        <v>2484.8433595156002</v>
      </c>
      <c r="AO43" s="101">
        <v>2494.7536776859197</v>
      </c>
      <c r="AP43" s="101">
        <v>2418.1015250241535</v>
      </c>
      <c r="AQ43" s="101">
        <v>2406.6312938316873</v>
      </c>
      <c r="AR43" s="101">
        <v>2496.7626850624783</v>
      </c>
      <c r="AS43" s="101">
        <v>2256.3374696491996</v>
      </c>
      <c r="AT43" s="22">
        <v>1940.7890956112024</v>
      </c>
      <c r="AU43" s="22">
        <v>1892.1271685414574</v>
      </c>
      <c r="AV43" s="22">
        <v>1886.3745482929087</v>
      </c>
      <c r="AW43" s="22">
        <v>1891.8058897717731</v>
      </c>
      <c r="AX43" s="22">
        <v>1836.6741217859644</v>
      </c>
      <c r="AY43" s="22">
        <v>1965.5577552065504</v>
      </c>
      <c r="AZ43" s="22">
        <v>1878.7455962861914</v>
      </c>
      <c r="BA43" s="101">
        <v>1809.6870809246207</v>
      </c>
      <c r="BB43" s="101">
        <v>1751.0361465242074</v>
      </c>
      <c r="BC43" s="101">
        <v>1729.053916100489</v>
      </c>
      <c r="BD43" s="101">
        <v>1736.1704535995796</v>
      </c>
      <c r="BE43" s="101">
        <v>1669.7215909624683</v>
      </c>
      <c r="BF43" s="101">
        <v>1820.9616491211889</v>
      </c>
      <c r="BG43" s="101">
        <v>1656.7721184858135</v>
      </c>
      <c r="BH43" s="10"/>
      <c r="BI43" s="17">
        <v>2309.4867161603429</v>
      </c>
      <c r="BJ43" s="17">
        <v>2209.0367433378201</v>
      </c>
      <c r="BK43" s="17">
        <v>2246.0910769662337</v>
      </c>
      <c r="BL43" s="22">
        <v>2140.0741926231899</v>
      </c>
      <c r="BM43" s="22">
        <v>2124.5050597289423</v>
      </c>
      <c r="BN43" s="22">
        <v>2214.3047976705111</v>
      </c>
      <c r="BO43" s="22">
        <v>2030.2949853683353</v>
      </c>
      <c r="BP43" s="101">
        <v>2228.3883907273566</v>
      </c>
      <c r="BQ43" s="101">
        <v>2131.3943162203982</v>
      </c>
      <c r="BR43" s="101">
        <v>2160.5812834340541</v>
      </c>
      <c r="BS43" s="101">
        <v>2054.5886187466917</v>
      </c>
      <c r="BT43" s="101">
        <v>2049.9261541943715</v>
      </c>
      <c r="BU43" s="101">
        <v>2140.9105717593034</v>
      </c>
      <c r="BV43" s="101">
        <v>1911.8537074106277</v>
      </c>
      <c r="BW43" s="22">
        <v>1641.5281308499211</v>
      </c>
      <c r="BX43" s="22">
        <v>1568.2989907913488</v>
      </c>
      <c r="BY43" s="22">
        <v>1541.4289104379902</v>
      </c>
      <c r="BZ43" s="22">
        <v>1574.7350537625318</v>
      </c>
      <c r="CA43" s="22">
        <v>1491.7697418109003</v>
      </c>
      <c r="CB43" s="22">
        <v>1626.3970666582013</v>
      </c>
      <c r="CC43" s="22">
        <v>1516.2872462442117</v>
      </c>
      <c r="CD43" s="101">
        <v>1573.6188462837611</v>
      </c>
      <c r="CE43" s="101">
        <v>1502.0429997936869</v>
      </c>
      <c r="CF43" s="101">
        <v>1475.7863262766834</v>
      </c>
      <c r="CG43" s="101">
        <v>1501.6200203165497</v>
      </c>
      <c r="CH43" s="101">
        <v>1420.5278153896381</v>
      </c>
      <c r="CI43" s="101">
        <v>1560.1012477494646</v>
      </c>
      <c r="CJ43" s="101">
        <v>1410.2927887602725</v>
      </c>
      <c r="CK43" s="10"/>
      <c r="CL43" s="17">
        <v>2528.8378140817949</v>
      </c>
      <c r="CM43" s="17">
        <v>2463.2443579018213</v>
      </c>
      <c r="CN43" s="17">
        <v>2523.1375130630931</v>
      </c>
      <c r="CO43" s="22">
        <v>2448.8230864618117</v>
      </c>
      <c r="CP43" s="22">
        <v>2441.7647578553729</v>
      </c>
      <c r="CQ43" s="22">
        <v>2490.904074948754</v>
      </c>
      <c r="CR43" s="22">
        <v>2387.6014209082359</v>
      </c>
      <c r="CS43" s="101">
        <v>2375.5805364181283</v>
      </c>
      <c r="CT43" s="101">
        <v>2310.5003523944515</v>
      </c>
      <c r="CU43" s="101">
        <v>2336.7814139528059</v>
      </c>
      <c r="CV43" s="101">
        <v>2263.0485015483273</v>
      </c>
      <c r="CW43" s="101">
        <v>2273.9230278967834</v>
      </c>
      <c r="CX43" s="101">
        <v>2341.6962790600701</v>
      </c>
      <c r="CY43" s="101">
        <v>2141.3180577723233</v>
      </c>
      <c r="CZ43" s="22">
        <v>1742.0265444302524</v>
      </c>
      <c r="DA43" s="22">
        <v>1692.9234920593444</v>
      </c>
      <c r="DB43" s="22">
        <v>1727.6351759057582</v>
      </c>
      <c r="DC43" s="22">
        <v>1712.3107000112207</v>
      </c>
      <c r="DD43" s="22">
        <v>1656.6791569605818</v>
      </c>
      <c r="DE43" s="22">
        <v>1786.2309442260575</v>
      </c>
      <c r="DF43" s="22">
        <v>1750.2250189625081</v>
      </c>
      <c r="DG43" s="101">
        <v>1606.1331639483337</v>
      </c>
      <c r="DH43" s="101">
        <v>1551.3428912359459</v>
      </c>
      <c r="DI43" s="101">
        <v>1564.9484465834933</v>
      </c>
      <c r="DJ43" s="101">
        <v>1549.4256745210837</v>
      </c>
      <c r="DK43" s="101">
        <v>1487.3507674026509</v>
      </c>
      <c r="DL43" s="101">
        <v>1638.3102356708221</v>
      </c>
      <c r="DM43" s="101">
        <v>1521.5098131860946</v>
      </c>
      <c r="DN43" s="10"/>
      <c r="DO43" s="17">
        <v>2440.5150805602316</v>
      </c>
      <c r="DP43" s="17">
        <v>2337.3419882509188</v>
      </c>
      <c r="DQ43" s="17">
        <v>2364.874692836147</v>
      </c>
      <c r="DR43" s="22">
        <v>2258.8414117334323</v>
      </c>
      <c r="DS43" s="22">
        <v>2224.2540821159851</v>
      </c>
      <c r="DT43" s="22">
        <v>2322.963091830155</v>
      </c>
      <c r="DU43" s="22">
        <v>2075.5089926098535</v>
      </c>
      <c r="DV43" s="101">
        <v>2380.9884626688804</v>
      </c>
      <c r="DW43" s="101">
        <v>2280.7409761142076</v>
      </c>
      <c r="DX43" s="101">
        <v>2304.1818739619725</v>
      </c>
      <c r="DY43" s="101">
        <v>2198.2324880531796</v>
      </c>
      <c r="DZ43" s="101">
        <v>2172.599506397667</v>
      </c>
      <c r="EA43" s="101">
        <v>2270.2923843742051</v>
      </c>
      <c r="EB43" s="101">
        <v>1986.46053494529</v>
      </c>
      <c r="EC43" s="22">
        <v>1757.0395425689285</v>
      </c>
      <c r="ED43" s="22">
        <v>1674.2543817844467</v>
      </c>
      <c r="EE43" s="22">
        <v>1638.4605631224274</v>
      </c>
      <c r="EF43" s="22">
        <v>1687.0055810986028</v>
      </c>
      <c r="EG43" s="22">
        <v>1593.2137287846663</v>
      </c>
      <c r="EH43" s="22">
        <v>1726.9200596421613</v>
      </c>
      <c r="EI43" s="22">
        <v>1567.9334423022908</v>
      </c>
      <c r="EJ43" s="101">
        <v>1703.3686931461598</v>
      </c>
      <c r="EK43" s="101">
        <v>1622.2549594996171</v>
      </c>
      <c r="EL43" s="101">
        <v>1590.4615513098859</v>
      </c>
      <c r="EM43" s="101">
        <v>1630.334365020823</v>
      </c>
      <c r="EN43" s="101">
        <v>1538.4361642476811</v>
      </c>
      <c r="EO43" s="101">
        <v>1677.1578722274328</v>
      </c>
      <c r="EP43" s="101">
        <v>1484.4392674782944</v>
      </c>
      <c r="EQ43" s="10"/>
      <c r="ER43" s="17">
        <v>2107.8273836116546</v>
      </c>
      <c r="ES43" s="17">
        <v>2041.9372944692316</v>
      </c>
      <c r="ET43" s="17">
        <v>2114.0543834496207</v>
      </c>
      <c r="EU43" s="22">
        <v>2039.4038850845034</v>
      </c>
      <c r="EV43" s="22">
        <v>2092.5319793948274</v>
      </c>
      <c r="EW43" s="22">
        <v>2115.6897915581694</v>
      </c>
      <c r="EX43" s="22">
        <v>2050.0550288801437</v>
      </c>
      <c r="EY43" s="101">
        <v>1979.2559734104811</v>
      </c>
      <c r="EZ43" s="101">
        <v>1915.2325972064662</v>
      </c>
      <c r="FA43" s="101">
        <v>1955.3018273597877</v>
      </c>
      <c r="FB43" s="101">
        <v>1882.766230537067</v>
      </c>
      <c r="FC43" s="101">
        <v>1948.4262568514525</v>
      </c>
      <c r="FD43" s="101">
        <v>1989.2212725530251</v>
      </c>
      <c r="FE43" s="101">
        <v>1837.3938045549387</v>
      </c>
      <c r="FF43" s="22">
        <v>1289.3252961659841</v>
      </c>
      <c r="FG43" s="22">
        <v>1257.7686274510556</v>
      </c>
      <c r="FH43" s="22">
        <v>1351.950190253026</v>
      </c>
      <c r="FI43" s="22">
        <v>1275.4816669434776</v>
      </c>
      <c r="FJ43" s="22">
        <v>1239.7293849694672</v>
      </c>
      <c r="FK43" s="22">
        <v>1383.2697497752961</v>
      </c>
      <c r="FL43" s="22">
        <v>1407.7099359432259</v>
      </c>
      <c r="FM43" s="101">
        <v>1177.0974300022663</v>
      </c>
      <c r="FN43" s="101">
        <v>1140.9234178865204</v>
      </c>
      <c r="FO43" s="101">
        <v>1207.7590035314583</v>
      </c>
      <c r="FP43" s="101">
        <v>1139.044293941138</v>
      </c>
      <c r="FQ43" s="101">
        <v>1098.060770205582</v>
      </c>
      <c r="FR43" s="101">
        <v>1253.3225515022957</v>
      </c>
      <c r="FS43" s="101">
        <v>1211.170625002841</v>
      </c>
      <c r="FT43" s="10"/>
      <c r="FU43" s="17">
        <v>3428.4818898027188</v>
      </c>
      <c r="FV43" s="17">
        <v>3215.3892438819071</v>
      </c>
      <c r="FW43" s="17">
        <v>3526.7697799028933</v>
      </c>
      <c r="FX43" s="22">
        <v>3285.3454257553726</v>
      </c>
      <c r="FY43" s="22">
        <v>3383.0083867305889</v>
      </c>
      <c r="FZ43" s="22">
        <v>3357.2252408879658</v>
      </c>
      <c r="GA43" s="22">
        <v>3377.5495016775426</v>
      </c>
      <c r="GB43" s="101">
        <v>3229.3667945451107</v>
      </c>
      <c r="GC43" s="101">
        <v>3027.9426390218528</v>
      </c>
      <c r="GD43" s="101">
        <v>3283.0489833729366</v>
      </c>
      <c r="GE43" s="101">
        <v>3054.844502421578</v>
      </c>
      <c r="GF43" s="101">
        <v>3163.3757703928491</v>
      </c>
      <c r="GG43" s="101">
        <v>3161.2236448204508</v>
      </c>
      <c r="GH43" s="101">
        <v>3038.4481889480576</v>
      </c>
      <c r="GI43" s="22">
        <v>2264.883839310231</v>
      </c>
      <c r="GJ43" s="22">
        <v>2123.6282771521815</v>
      </c>
      <c r="GK43" s="22">
        <v>2320.6016762171976</v>
      </c>
      <c r="GL43" s="22">
        <v>2308.7177548883119</v>
      </c>
      <c r="GM43" s="22">
        <v>2148.6815757119275</v>
      </c>
      <c r="GN43" s="22">
        <v>2330.0560249530017</v>
      </c>
      <c r="GO43" s="22">
        <v>2463.5239531629486</v>
      </c>
      <c r="GP43" s="101">
        <v>2065.0322626191978</v>
      </c>
      <c r="GQ43" s="101">
        <v>1941.3802764131296</v>
      </c>
      <c r="GR43" s="101">
        <v>2096.1288679475101</v>
      </c>
      <c r="GS43" s="101">
        <v>2066.2906286857815</v>
      </c>
      <c r="GT43" s="101">
        <v>1926.1985068771762</v>
      </c>
      <c r="GU43" s="101">
        <v>2127.8438368753204</v>
      </c>
      <c r="GV43" s="101">
        <v>2131.4119326276582</v>
      </c>
      <c r="GW43" s="10"/>
      <c r="GX43" s="17">
        <v>3070.9785178140764</v>
      </c>
      <c r="GY43" s="17">
        <v>2861.3230898096626</v>
      </c>
      <c r="GZ43" s="17">
        <v>3112.187678220947</v>
      </c>
      <c r="HA43" s="22">
        <v>2874.6575369025591</v>
      </c>
      <c r="HB43" s="22">
        <v>3013.6318671974182</v>
      </c>
      <c r="HC43" s="22">
        <v>3034.729902067912</v>
      </c>
      <c r="HD43" s="22">
        <v>3024.8314835293863</v>
      </c>
      <c r="HE43" s="101">
        <v>2866.1176064029378</v>
      </c>
      <c r="HF43" s="101">
        <v>2667.3539266905013</v>
      </c>
      <c r="HG43" s="101">
        <v>2864.847665487935</v>
      </c>
      <c r="HH43" s="101">
        <v>2639.6573836028292</v>
      </c>
      <c r="HI43" s="101">
        <v>2791.87396003092</v>
      </c>
      <c r="HJ43" s="101">
        <v>2835.2930421647575</v>
      </c>
      <c r="HK43" s="101">
        <v>2690.8951239939588</v>
      </c>
      <c r="HL43" s="22">
        <v>2129.5323241957039</v>
      </c>
      <c r="HM43" s="22">
        <v>1999.3092588094053</v>
      </c>
      <c r="HN43" s="22">
        <v>2161.2989144558992</v>
      </c>
      <c r="HO43" s="22">
        <v>2136.3820783959886</v>
      </c>
      <c r="HP43" s="22">
        <v>1988.8452203305867</v>
      </c>
      <c r="HQ43" s="22">
        <v>2200.8617154787858</v>
      </c>
      <c r="HR43" s="22">
        <v>2282.0623576575754</v>
      </c>
      <c r="HS43" s="101">
        <v>1933.8372940186246</v>
      </c>
      <c r="HT43" s="101">
        <v>1817.9946542464672</v>
      </c>
      <c r="HU43" s="101">
        <v>1928.1711962268062</v>
      </c>
      <c r="HV43" s="101">
        <v>1902.1961576783424</v>
      </c>
      <c r="HW43" s="101">
        <v>1770.9516730604746</v>
      </c>
      <c r="HX43" s="101">
        <v>1989.0005754281212</v>
      </c>
      <c r="HY43" s="101">
        <v>1949.5474093325242</v>
      </c>
      <c r="HZ43" s="10"/>
      <c r="IA43" s="17">
        <v>3355.1597949017314</v>
      </c>
      <c r="IB43" s="17">
        <v>3137.1970407360186</v>
      </c>
      <c r="IC43" s="17">
        <v>3462.6386671486111</v>
      </c>
      <c r="ID43" s="22">
        <v>3215.6967000746918</v>
      </c>
      <c r="IE43" s="22">
        <v>3356.8763920669239</v>
      </c>
      <c r="IF43" s="22">
        <v>3318.1782854131716</v>
      </c>
      <c r="IG43" s="22">
        <v>3363.8479005155609</v>
      </c>
      <c r="IH43" s="101">
        <v>3151.0779083111261</v>
      </c>
      <c r="II43" s="101">
        <v>2945.7256915646167</v>
      </c>
      <c r="IJ43" s="101">
        <v>3212.8147282002174</v>
      </c>
      <c r="IK43" s="101">
        <v>2980.1599310974862</v>
      </c>
      <c r="IL43" s="101">
        <v>3131.9790705537011</v>
      </c>
      <c r="IM43" s="101">
        <v>3117.4464604057362</v>
      </c>
      <c r="IN43" s="101">
        <v>3014.2787506627651</v>
      </c>
      <c r="IO43" s="22">
        <v>2139.4617522344224</v>
      </c>
      <c r="IP43" s="22">
        <v>2016.4205047930552</v>
      </c>
      <c r="IQ43" s="22">
        <v>2250.3415121969424</v>
      </c>
      <c r="IR43" s="22">
        <v>2195.3562081689552</v>
      </c>
      <c r="IS43" s="22">
        <v>2055.9560258272427</v>
      </c>
      <c r="IT43" s="22">
        <v>2245.7670523084271</v>
      </c>
      <c r="IU43" s="22">
        <v>2425.0072972861526</v>
      </c>
      <c r="IV43" s="101">
        <v>1937.6720570785371</v>
      </c>
      <c r="IW43" s="101">
        <v>1828.2122764486066</v>
      </c>
      <c r="IX43" s="101">
        <v>2016.4017789771067</v>
      </c>
      <c r="IY43" s="101">
        <v>1950.513328944591</v>
      </c>
      <c r="IZ43" s="101">
        <v>1826.5003357719845</v>
      </c>
      <c r="JA43" s="101">
        <v>2034.9631839604451</v>
      </c>
      <c r="JB43" s="101">
        <v>2078.4837471587248</v>
      </c>
      <c r="JC43" s="10"/>
      <c r="JD43" s="17">
        <v>4061.4967894540159</v>
      </c>
      <c r="JE43" s="17">
        <v>3785.4305556689478</v>
      </c>
      <c r="JF43" s="17">
        <v>3892.3879040834117</v>
      </c>
      <c r="JG43" s="22">
        <v>3647.4795081909242</v>
      </c>
      <c r="JH43" s="22">
        <v>3627.0821082972088</v>
      </c>
      <c r="JI43" s="22">
        <v>3807.3173422224495</v>
      </c>
      <c r="JJ43" s="22">
        <v>3521.2329404707666</v>
      </c>
      <c r="JK43" s="101">
        <v>3875.8861464924698</v>
      </c>
      <c r="JL43" s="101">
        <v>3611.4601414222439</v>
      </c>
      <c r="JM43" s="101">
        <v>3689.7504755060268</v>
      </c>
      <c r="JN43" s="101">
        <v>3446.1511385338472</v>
      </c>
      <c r="JO43" s="101">
        <v>3449.201924068007</v>
      </c>
      <c r="JP43" s="101">
        <v>3639.7345359864225</v>
      </c>
      <c r="JQ43" s="101">
        <v>3235.2984862584672</v>
      </c>
      <c r="JR43" s="22">
        <v>3115.3775447373537</v>
      </c>
      <c r="JS43" s="22">
        <v>2911.8978300593881</v>
      </c>
      <c r="JT43" s="22">
        <v>2809.2796082297082</v>
      </c>
      <c r="JU43" s="22">
        <v>2964.5206637445858</v>
      </c>
      <c r="JV43" s="22">
        <v>2760.5039679049628</v>
      </c>
      <c r="JW43" s="22">
        <v>2992.2639598413375</v>
      </c>
      <c r="JX43" s="22">
        <v>2814.7371393840408</v>
      </c>
      <c r="JY43" s="101">
        <v>2950.9561364206602</v>
      </c>
      <c r="JZ43" s="101">
        <v>2755.9231078374787</v>
      </c>
      <c r="KA43" s="101">
        <v>2638.8032901733964</v>
      </c>
      <c r="KB43" s="101">
        <v>2785.2416455391767</v>
      </c>
      <c r="KC43" s="101">
        <v>2583.6308180841797</v>
      </c>
      <c r="KD43" s="101">
        <v>2827.888620613307</v>
      </c>
      <c r="KE43" s="101">
        <v>2550.5528813637156</v>
      </c>
      <c r="KF43" s="10"/>
    </row>
    <row r="44" spans="2:292" ht="18">
      <c r="B44" s="4" t="str">
        <f>$B$56</f>
        <v>Central Single-Speed Heat Pump Packaged Unit: 14 SEER, 8.7 HSPF</v>
      </c>
      <c r="C44" s="17">
        <v>3264.6488162797923</v>
      </c>
      <c r="D44" s="17">
        <v>3062.4956535918614</v>
      </c>
      <c r="E44" s="17">
        <v>3126.4098887761515</v>
      </c>
      <c r="F44" s="22">
        <v>2945.4420412205741</v>
      </c>
      <c r="G44" s="22">
        <v>2888.172437464922</v>
      </c>
      <c r="H44" s="22">
        <v>3031.5082383293593</v>
      </c>
      <c r="I44" s="22">
        <v>2691.0865882630887</v>
      </c>
      <c r="J44" s="101">
        <v>3158.9308518749799</v>
      </c>
      <c r="K44" s="101">
        <v>2969.0153272174757</v>
      </c>
      <c r="L44" s="101">
        <v>3026.7809420405356</v>
      </c>
      <c r="M44" s="101">
        <v>2845.9267401621255</v>
      </c>
      <c r="N44" s="101">
        <v>2803.7743029659373</v>
      </c>
      <c r="O44" s="101">
        <v>2944.2049007301089</v>
      </c>
      <c r="P44" s="101">
        <v>2535.5954163855163</v>
      </c>
      <c r="Q44" s="22">
        <v>2499.2460993960267</v>
      </c>
      <c r="R44" s="22">
        <v>2342.2407770362502</v>
      </c>
      <c r="S44" s="22">
        <v>2251.5061473523456</v>
      </c>
      <c r="T44" s="22">
        <v>2390.5221216526261</v>
      </c>
      <c r="U44" s="22">
        <v>2220.5600892511316</v>
      </c>
      <c r="V44" s="22">
        <v>2383.4986687204005</v>
      </c>
      <c r="W44" s="22">
        <v>2130.6757837667642</v>
      </c>
      <c r="X44" s="101">
        <v>2407.4982365781229</v>
      </c>
      <c r="Y44" s="101">
        <v>2255.234769945384</v>
      </c>
      <c r="Z44" s="101">
        <v>2172.4513982914509</v>
      </c>
      <c r="AA44" s="101">
        <v>2296.9734459385322</v>
      </c>
      <c r="AB44" s="101">
        <v>2128.2267930508924</v>
      </c>
      <c r="AC44" s="101">
        <v>2301.430331034368</v>
      </c>
      <c r="AD44" s="101">
        <v>1984.3846355305607</v>
      </c>
      <c r="AE44" s="9"/>
      <c r="AF44" s="17">
        <v>2744.4943218173089</v>
      </c>
      <c r="AG44" s="17">
        <v>2676.7396410737283</v>
      </c>
      <c r="AH44" s="17">
        <v>2717.4156973172639</v>
      </c>
      <c r="AI44" s="22">
        <v>2640.6527007891373</v>
      </c>
      <c r="AJ44" s="22">
        <v>2605.3706735033406</v>
      </c>
      <c r="AK44" s="22">
        <v>2680.3242821680269</v>
      </c>
      <c r="AL44" s="22">
        <v>2527.0366400633702</v>
      </c>
      <c r="AM44" s="101">
        <v>2585.2715684532795</v>
      </c>
      <c r="AN44" s="101">
        <v>2517.5748137143551</v>
      </c>
      <c r="AO44" s="101">
        <v>2526.2979701119752</v>
      </c>
      <c r="AP44" s="101">
        <v>2449.6006011337681</v>
      </c>
      <c r="AQ44" s="101">
        <v>2433.5715385818444</v>
      </c>
      <c r="AR44" s="101">
        <v>2525.7625376241999</v>
      </c>
      <c r="AS44" s="101">
        <v>2279.2071775625632</v>
      </c>
      <c r="AT44" s="22">
        <v>1974.2744323040281</v>
      </c>
      <c r="AU44" s="22">
        <v>1926.0911460890354</v>
      </c>
      <c r="AV44" s="22">
        <v>1914.6969615815226</v>
      </c>
      <c r="AW44" s="22">
        <v>1924.5575611056788</v>
      </c>
      <c r="AX44" s="22">
        <v>1869.9680716144067</v>
      </c>
      <c r="AY44" s="22">
        <v>1995.5903704779034</v>
      </c>
      <c r="AZ44" s="22">
        <v>1903.9980358347038</v>
      </c>
      <c r="BA44" s="101">
        <v>1841.1344531305783</v>
      </c>
      <c r="BB44" s="101">
        <v>1782.5734922901631</v>
      </c>
      <c r="BC44" s="101">
        <v>1755.6520282567526</v>
      </c>
      <c r="BD44" s="101">
        <v>1766.3217862671288</v>
      </c>
      <c r="BE44" s="101">
        <v>1699.9748596143377</v>
      </c>
      <c r="BF44" s="101">
        <v>1849.5811921615434</v>
      </c>
      <c r="BG44" s="101">
        <v>1679.4254189184139</v>
      </c>
      <c r="BH44" s="10"/>
      <c r="BI44" s="17">
        <v>2336.3261568839866</v>
      </c>
      <c r="BJ44" s="17">
        <v>2234.162407637928</v>
      </c>
      <c r="BK44" s="17">
        <v>2270.1496489585561</v>
      </c>
      <c r="BL44" s="22">
        <v>2163.9677433065294</v>
      </c>
      <c r="BM44" s="22">
        <v>2144.9033755300343</v>
      </c>
      <c r="BN44" s="22">
        <v>2236.5198935419621</v>
      </c>
      <c r="BO44" s="22">
        <v>2047.8586417305321</v>
      </c>
      <c r="BP44" s="101">
        <v>2254.095391564108</v>
      </c>
      <c r="BQ44" s="101">
        <v>2155.4282116423851</v>
      </c>
      <c r="BR44" s="101">
        <v>2183.2835676940499</v>
      </c>
      <c r="BS44" s="101">
        <v>2077.1798895537318</v>
      </c>
      <c r="BT44" s="101">
        <v>2069.0754852069808</v>
      </c>
      <c r="BU44" s="101">
        <v>2161.9652975872073</v>
      </c>
      <c r="BV44" s="101">
        <v>1927.469921890937</v>
      </c>
      <c r="BW44" s="22">
        <v>1665.9025438831538</v>
      </c>
      <c r="BX44" s="22">
        <v>1592.7357464392351</v>
      </c>
      <c r="BY44" s="22">
        <v>1561.3660050179515</v>
      </c>
      <c r="BZ44" s="22">
        <v>1597.8274809500999</v>
      </c>
      <c r="CA44" s="22">
        <v>1514.9328003682845</v>
      </c>
      <c r="CB44" s="22">
        <v>1648.1620834820233</v>
      </c>
      <c r="CC44" s="22">
        <v>1533.4032097008221</v>
      </c>
      <c r="CD44" s="101">
        <v>1597.345612874687</v>
      </c>
      <c r="CE44" s="101">
        <v>1525.246775596268</v>
      </c>
      <c r="CF44" s="101">
        <v>1494.5482266109316</v>
      </c>
      <c r="CG44" s="101">
        <v>1523.9284109431464</v>
      </c>
      <c r="CH44" s="101">
        <v>1442.2436810477889</v>
      </c>
      <c r="CI44" s="101">
        <v>1580.7546080559657</v>
      </c>
      <c r="CJ44" s="101">
        <v>1425.5678463359477</v>
      </c>
      <c r="CK44" s="10"/>
      <c r="CL44" s="17">
        <v>2566.3171355843078</v>
      </c>
      <c r="CM44" s="17">
        <v>2500.5993736124265</v>
      </c>
      <c r="CN44" s="17">
        <v>2561.6532799389388</v>
      </c>
      <c r="CO44" s="22">
        <v>2487.1980204834954</v>
      </c>
      <c r="CP44" s="22">
        <v>2474.9440768910999</v>
      </c>
      <c r="CQ44" s="22">
        <v>2524.7132592065545</v>
      </c>
      <c r="CR44" s="22">
        <v>2419.5977286843017</v>
      </c>
      <c r="CS44" s="101">
        <v>2408.9152133502621</v>
      </c>
      <c r="CT44" s="101">
        <v>2343.8479418782654</v>
      </c>
      <c r="CU44" s="101">
        <v>2369.9314703818441</v>
      </c>
      <c r="CV44" s="101">
        <v>2296.2131873158651</v>
      </c>
      <c r="CW44" s="101">
        <v>2302.6718156301872</v>
      </c>
      <c r="CX44" s="101">
        <v>2371.76620886206</v>
      </c>
      <c r="CY44" s="101">
        <v>2167.1957348060755</v>
      </c>
      <c r="CZ44" s="22">
        <v>1778.963316345722</v>
      </c>
      <c r="DA44" s="22">
        <v>1729.0877931961988</v>
      </c>
      <c r="DB44" s="22">
        <v>1760.5297305460617</v>
      </c>
      <c r="DC44" s="22">
        <v>1750.282074053818</v>
      </c>
      <c r="DD44" s="22">
        <v>1693.7753564610496</v>
      </c>
      <c r="DE44" s="22">
        <v>1819.7262678485006</v>
      </c>
      <c r="DF44" s="22">
        <v>1782.0227202877261</v>
      </c>
      <c r="DG44" s="101">
        <v>1638.7304539869726</v>
      </c>
      <c r="DH44" s="101">
        <v>1583.4375275581388</v>
      </c>
      <c r="DI44" s="101">
        <v>1593.3293154997175</v>
      </c>
      <c r="DJ44" s="101">
        <v>1581.7934226463676</v>
      </c>
      <c r="DK44" s="101">
        <v>1519.149031544433</v>
      </c>
      <c r="DL44" s="101">
        <v>1667.9969177097214</v>
      </c>
      <c r="DM44" s="101">
        <v>1547.0529557847487</v>
      </c>
      <c r="DN44" s="10"/>
      <c r="DO44" s="17">
        <v>2465.5865777528224</v>
      </c>
      <c r="DP44" s="17">
        <v>2361.280247725148</v>
      </c>
      <c r="DQ44" s="17">
        <v>2387.2576767729511</v>
      </c>
      <c r="DR44" s="22">
        <v>2281.2617829264441</v>
      </c>
      <c r="DS44" s="22">
        <v>2243.261753300269</v>
      </c>
      <c r="DT44" s="22">
        <v>2343.8562793714846</v>
      </c>
      <c r="DU44" s="22">
        <v>2089.1843754756483</v>
      </c>
      <c r="DV44" s="101">
        <v>2407.5265405454998</v>
      </c>
      <c r="DW44" s="101">
        <v>2305.9047186094353</v>
      </c>
      <c r="DX44" s="101">
        <v>2327.7856699846689</v>
      </c>
      <c r="DY44" s="101">
        <v>2221.8143256833919</v>
      </c>
      <c r="DZ44" s="101">
        <v>2192.600033719998</v>
      </c>
      <c r="EA44" s="101">
        <v>2292.2707482387304</v>
      </c>
      <c r="EB44" s="101">
        <v>2001.2784887088853</v>
      </c>
      <c r="EC44" s="22">
        <v>1780.6842282724851</v>
      </c>
      <c r="ED44" s="22">
        <v>1697.2372641522147</v>
      </c>
      <c r="EE44" s="22">
        <v>1657.1345929751189</v>
      </c>
      <c r="EF44" s="22">
        <v>1709.1721630267346</v>
      </c>
      <c r="EG44" s="22">
        <v>1614.6305173906176</v>
      </c>
      <c r="EH44" s="22">
        <v>1747.4474828798764</v>
      </c>
      <c r="EI44" s="22">
        <v>1581.3715521316185</v>
      </c>
      <c r="EJ44" s="101">
        <v>1728.0404428937184</v>
      </c>
      <c r="EK44" s="101">
        <v>1646.6449703412984</v>
      </c>
      <c r="EL44" s="101">
        <v>1610.1536462489703</v>
      </c>
      <c r="EM44" s="101">
        <v>1653.4381218939079</v>
      </c>
      <c r="EN44" s="101">
        <v>1561.220723651066</v>
      </c>
      <c r="EO44" s="101">
        <v>1698.7950640108563</v>
      </c>
      <c r="EP44" s="101">
        <v>1499.0576712327625</v>
      </c>
      <c r="EQ44" s="10"/>
      <c r="ER44" s="17">
        <v>2118.9666685253696</v>
      </c>
      <c r="ES44" s="17">
        <v>2053.0896138649623</v>
      </c>
      <c r="ET44" s="17">
        <v>2125.3439704532539</v>
      </c>
      <c r="EU44" s="22">
        <v>2050.7082395682128</v>
      </c>
      <c r="EV44" s="22">
        <v>2102.2405983695394</v>
      </c>
      <c r="EW44" s="22">
        <v>2125.6622903976859</v>
      </c>
      <c r="EX44" s="22">
        <v>2058.9503546710648</v>
      </c>
      <c r="EY44" s="101">
        <v>1989.295377618371</v>
      </c>
      <c r="EZ44" s="101">
        <v>1924.9992564787146</v>
      </c>
      <c r="FA44" s="101">
        <v>1965.1508962305547</v>
      </c>
      <c r="FB44" s="101">
        <v>1892.3062917006498</v>
      </c>
      <c r="FC44" s="101">
        <v>1956.7338693710381</v>
      </c>
      <c r="FD44" s="101">
        <v>1998.0168905238859</v>
      </c>
      <c r="FE44" s="101">
        <v>1844.3809357999537</v>
      </c>
      <c r="FF44" s="22">
        <v>1300.1426855751829</v>
      </c>
      <c r="FG44" s="22">
        <v>1268.0370702362163</v>
      </c>
      <c r="FH44" s="22">
        <v>1361.5518389312128</v>
      </c>
      <c r="FI44" s="22">
        <v>1286.4337598677334</v>
      </c>
      <c r="FJ44" s="22">
        <v>1250.0595461344294</v>
      </c>
      <c r="FK44" s="22">
        <v>1393.1239637136202</v>
      </c>
      <c r="FL44" s="22">
        <v>1416.5300625858576</v>
      </c>
      <c r="FM44" s="101">
        <v>1186.5505885901634</v>
      </c>
      <c r="FN44" s="101">
        <v>1149.6714136321023</v>
      </c>
      <c r="FO44" s="101">
        <v>1215.8390618869787</v>
      </c>
      <c r="FP44" s="101">
        <v>1148.2416153070346</v>
      </c>
      <c r="FQ44" s="101">
        <v>1106.4591738845754</v>
      </c>
      <c r="FR44" s="101">
        <v>1261.9037645357496</v>
      </c>
      <c r="FS44" s="101">
        <v>1217.918451935994</v>
      </c>
      <c r="FT44" s="10"/>
      <c r="FU44" s="17">
        <v>3499.9516319904014</v>
      </c>
      <c r="FV44" s="17">
        <v>3284.8600256798777</v>
      </c>
      <c r="FW44" s="17">
        <v>3606.9529983279081</v>
      </c>
      <c r="FX44" s="22">
        <v>3363.263912242006</v>
      </c>
      <c r="FY44" s="22">
        <v>3453.914509238698</v>
      </c>
      <c r="FZ44" s="22">
        <v>3423.583977834016</v>
      </c>
      <c r="GA44" s="22">
        <v>3458.9892551185899</v>
      </c>
      <c r="GB44" s="101">
        <v>3286.630253818535</v>
      </c>
      <c r="GC44" s="101">
        <v>3083.5641502770613</v>
      </c>
      <c r="GD44" s="101">
        <v>3345.6405889048951</v>
      </c>
      <c r="GE44" s="101">
        <v>3115.5758549254392</v>
      </c>
      <c r="GF44" s="101">
        <v>3218.5835892599134</v>
      </c>
      <c r="GG44" s="101">
        <v>3214.1754214403913</v>
      </c>
      <c r="GH44" s="101">
        <v>3099.7065020250961</v>
      </c>
      <c r="GI44" s="22">
        <v>2335.5600684481742</v>
      </c>
      <c r="GJ44" s="22">
        <v>2191.8483358479361</v>
      </c>
      <c r="GK44" s="22">
        <v>2391.0816592702731</v>
      </c>
      <c r="GL44" s="22">
        <v>2388.1369366873269</v>
      </c>
      <c r="GM44" s="22">
        <v>2225.3180272101358</v>
      </c>
      <c r="GN44" s="22">
        <v>2395.9176836800498</v>
      </c>
      <c r="GO44" s="22">
        <v>2544.6835483944578</v>
      </c>
      <c r="GP44" s="101">
        <v>2119.5314736798414</v>
      </c>
      <c r="GQ44" s="101">
        <v>1992.7688045580217</v>
      </c>
      <c r="GR44" s="101">
        <v>2149.730774587169</v>
      </c>
      <c r="GS44" s="101">
        <v>2125.7483326828997</v>
      </c>
      <c r="GT44" s="101">
        <v>1982.1319474692943</v>
      </c>
      <c r="GU44" s="101">
        <v>2179.4241040351003</v>
      </c>
      <c r="GV44" s="101">
        <v>2190.8634384272391</v>
      </c>
      <c r="GW44" s="10"/>
      <c r="GX44" s="17">
        <v>3133.2627269342343</v>
      </c>
      <c r="GY44" s="17">
        <v>2921.4465724715747</v>
      </c>
      <c r="GZ44" s="17">
        <v>3178.4979233755712</v>
      </c>
      <c r="HA44" s="22">
        <v>2938.519776461229</v>
      </c>
      <c r="HB44" s="22">
        <v>3072.140957462721</v>
      </c>
      <c r="HC44" s="22">
        <v>3092.4500466286695</v>
      </c>
      <c r="HD44" s="22">
        <v>3088.2264253964163</v>
      </c>
      <c r="HE44" s="101">
        <v>2917.8037249695162</v>
      </c>
      <c r="HF44" s="101">
        <v>2716.9978088794019</v>
      </c>
      <c r="HG44" s="101">
        <v>2918.219160726956</v>
      </c>
      <c r="HH44" s="101">
        <v>2690.7151171614983</v>
      </c>
      <c r="HI44" s="101">
        <v>2838.2598849040887</v>
      </c>
      <c r="HJ44" s="101">
        <v>2882.3882442050358</v>
      </c>
      <c r="HK44" s="101">
        <v>2738.3546145860287</v>
      </c>
      <c r="HL44" s="22">
        <v>2191.349580445371</v>
      </c>
      <c r="HM44" s="22">
        <v>2055.8243697090193</v>
      </c>
      <c r="HN44" s="22">
        <v>2220.0761954177137</v>
      </c>
      <c r="HO44" s="22">
        <v>2202.2191912989169</v>
      </c>
      <c r="HP44" s="22">
        <v>2048.6752417583498</v>
      </c>
      <c r="HQ44" s="22">
        <v>2258.7580762185316</v>
      </c>
      <c r="HR44" s="22">
        <v>2345.6146967999621</v>
      </c>
      <c r="HS44" s="101">
        <v>1981.696045795728</v>
      </c>
      <c r="HT44" s="101">
        <v>1864.0353203912355</v>
      </c>
      <c r="HU44" s="101">
        <v>1974.3474685498852</v>
      </c>
      <c r="HV44" s="101">
        <v>1951.2456075422954</v>
      </c>
      <c r="HW44" s="101">
        <v>1817.941313925968</v>
      </c>
      <c r="HX44" s="101">
        <v>2035.8918341857491</v>
      </c>
      <c r="HY44" s="101">
        <v>1996.5591489656963</v>
      </c>
      <c r="HZ44" s="10"/>
      <c r="IA44" s="17">
        <v>3431.6121525085678</v>
      </c>
      <c r="IB44" s="17">
        <v>3211.3069163357532</v>
      </c>
      <c r="IC44" s="17">
        <v>3548.9642810501036</v>
      </c>
      <c r="ID44" s="22">
        <v>3299.3683875432762</v>
      </c>
      <c r="IE44" s="22">
        <v>3433.1557224493681</v>
      </c>
      <c r="IF44" s="22">
        <v>3389.3609326368369</v>
      </c>
      <c r="IG44" s="22">
        <v>3453.5578208121424</v>
      </c>
      <c r="IH44" s="101">
        <v>3210.189054233575</v>
      </c>
      <c r="II44" s="101">
        <v>3003.2987323580919</v>
      </c>
      <c r="IJ44" s="101">
        <v>3277.9699500162319</v>
      </c>
      <c r="IK44" s="101">
        <v>3043.5725491940361</v>
      </c>
      <c r="IL44" s="101">
        <v>3189.4901546282081</v>
      </c>
      <c r="IM44" s="101">
        <v>3172.3676756370041</v>
      </c>
      <c r="IN44" s="101">
        <v>3079.7853839000168</v>
      </c>
      <c r="IO44" s="22">
        <v>2214.7417318799085</v>
      </c>
      <c r="IP44" s="22">
        <v>2088.2444871063067</v>
      </c>
      <c r="IQ44" s="22">
        <v>2328.156934395915</v>
      </c>
      <c r="IR44" s="22">
        <v>2280.4139078529552</v>
      </c>
      <c r="IS44" s="22">
        <v>2137.0982364512456</v>
      </c>
      <c r="IT44" s="22">
        <v>2318.2110090817969</v>
      </c>
      <c r="IU44" s="22">
        <v>2515.5815020410446</v>
      </c>
      <c r="IV44" s="101">
        <v>1994.4606603988377</v>
      </c>
      <c r="IW44" s="101">
        <v>1881.9048236568249</v>
      </c>
      <c r="IX44" s="101">
        <v>2074.3431456300173</v>
      </c>
      <c r="IY44" s="101">
        <v>2012.9529331745209</v>
      </c>
      <c r="IZ44" s="101">
        <v>1885.4322481055844</v>
      </c>
      <c r="JA44" s="101">
        <v>2090.353285015603</v>
      </c>
      <c r="JB44" s="101">
        <v>2143.3394220632636</v>
      </c>
      <c r="JC44" s="10"/>
      <c r="JD44" s="17">
        <v>4187.9095744730093</v>
      </c>
      <c r="JE44" s="17">
        <v>3897.2830820944378</v>
      </c>
      <c r="JF44" s="17">
        <v>4000.7754798320839</v>
      </c>
      <c r="JG44" s="22">
        <v>3755.4927585168252</v>
      </c>
      <c r="JH44" s="22">
        <v>3719.763719072283</v>
      </c>
      <c r="JI44" s="22">
        <v>3906.9313332457173</v>
      </c>
      <c r="JJ44" s="22">
        <v>3608.7596048614523</v>
      </c>
      <c r="JK44" s="101">
        <v>3990.8625373619529</v>
      </c>
      <c r="JL44" s="101">
        <v>3714.7551798444588</v>
      </c>
      <c r="JM44" s="101">
        <v>3788.9261075141007</v>
      </c>
      <c r="JN44" s="101">
        <v>3544.5444996093047</v>
      </c>
      <c r="JO44" s="101">
        <v>3533.1892384782095</v>
      </c>
      <c r="JP44" s="101">
        <v>3731.1014750357594</v>
      </c>
      <c r="JQ44" s="101">
        <v>3310.400960354229</v>
      </c>
      <c r="JR44" s="22">
        <v>3235.388121767367</v>
      </c>
      <c r="JS44" s="22">
        <v>3020.0094682064969</v>
      </c>
      <c r="JT44" s="22">
        <v>2901.3632449372831</v>
      </c>
      <c r="JU44" s="22">
        <v>3070.3076470289511</v>
      </c>
      <c r="JV44" s="22">
        <v>2864.3976730081613</v>
      </c>
      <c r="JW44" s="22">
        <v>3091.2543965561777</v>
      </c>
      <c r="JX44" s="22">
        <v>2902.0030518877406</v>
      </c>
      <c r="JY44" s="101">
        <v>3058.9713348088312</v>
      </c>
      <c r="JZ44" s="101">
        <v>2855.2984170741051</v>
      </c>
      <c r="KA44" s="101">
        <v>2721.3874182507961</v>
      </c>
      <c r="KB44" s="101">
        <v>2881.0970186225672</v>
      </c>
      <c r="KC44" s="101">
        <v>2677.6187182425238</v>
      </c>
      <c r="KD44" s="101">
        <v>2918.0036510886162</v>
      </c>
      <c r="KE44" s="101">
        <v>2624.3687669198512</v>
      </c>
      <c r="KF44" s="10"/>
    </row>
    <row r="45" spans="2:292" ht="18">
      <c r="B45" s="4" t="str">
        <f>$B$57</f>
        <v>Ducted Variable Speed Heat Pump: 17 SEER, 9.4 HSPF</v>
      </c>
      <c r="C45" s="17">
        <v>2833.6791631438468</v>
      </c>
      <c r="D45" s="17">
        <v>2669.2367755588257</v>
      </c>
      <c r="E45" s="17">
        <v>2745.4401917138789</v>
      </c>
      <c r="F45" s="22">
        <v>2565.0174564079621</v>
      </c>
      <c r="G45" s="22">
        <v>2563.5737257647415</v>
      </c>
      <c r="H45" s="22">
        <v>2685.4530932970856</v>
      </c>
      <c r="I45" s="22">
        <v>2391.4590067445697</v>
      </c>
      <c r="J45" s="101">
        <v>2778.2986771469136</v>
      </c>
      <c r="K45" s="101">
        <v>2616.5705401513524</v>
      </c>
      <c r="L45" s="101">
        <v>2687.9726886507319</v>
      </c>
      <c r="M45" s="101">
        <v>2507.3344639198535</v>
      </c>
      <c r="N45" s="101">
        <v>2514.7175103167347</v>
      </c>
      <c r="O45" s="101">
        <v>2635.7512536927493</v>
      </c>
      <c r="P45" s="101">
        <v>2296.6549188073645</v>
      </c>
      <c r="Q45" s="22">
        <v>2116.9228200070934</v>
      </c>
      <c r="R45" s="22">
        <v>1982.8927357091584</v>
      </c>
      <c r="S45" s="22">
        <v>1942.2638966318441</v>
      </c>
      <c r="T45" s="22">
        <v>2027.2358468517818</v>
      </c>
      <c r="U45" s="22">
        <v>1875.385808113296</v>
      </c>
      <c r="V45" s="22">
        <v>2053.8166913087421</v>
      </c>
      <c r="W45" s="22">
        <v>1843.7711084833018</v>
      </c>
      <c r="X45" s="101">
        <v>2069.2670741332495</v>
      </c>
      <c r="Y45" s="101">
        <v>1938.2450733216053</v>
      </c>
      <c r="Z45" s="101">
        <v>1897.9051492236006</v>
      </c>
      <c r="AA45" s="101">
        <v>1975.0820787147386</v>
      </c>
      <c r="AB45" s="101">
        <v>1826.6400628564431</v>
      </c>
      <c r="AC45" s="101">
        <v>2008.5365867776036</v>
      </c>
      <c r="AD45" s="101">
        <v>1756.7271569799971</v>
      </c>
      <c r="AE45" s="18"/>
      <c r="AF45" s="17">
        <v>2481.3927678449554</v>
      </c>
      <c r="AG45" s="17">
        <v>2414.9061890142075</v>
      </c>
      <c r="AH45" s="17">
        <v>2452.6174240964629</v>
      </c>
      <c r="AI45" s="22">
        <v>2377.2911298250947</v>
      </c>
      <c r="AJ45" s="22">
        <v>2376.5332756836738</v>
      </c>
      <c r="AK45" s="22">
        <v>2443.8368919241038</v>
      </c>
      <c r="AL45" s="22">
        <v>2297.5547187135639</v>
      </c>
      <c r="AM45" s="101">
        <v>2368.2280205549678</v>
      </c>
      <c r="AN45" s="101">
        <v>2302.1073312792332</v>
      </c>
      <c r="AO45" s="101">
        <v>2315.7772781395192</v>
      </c>
      <c r="AP45" s="101">
        <v>2240.8655202268751</v>
      </c>
      <c r="AQ45" s="101">
        <v>2253.4445395583662</v>
      </c>
      <c r="AR45" s="101">
        <v>2334.1844286682481</v>
      </c>
      <c r="AS45" s="101">
        <v>2122.1394600057324</v>
      </c>
      <c r="AT45" s="22">
        <v>1731.1454888841756</v>
      </c>
      <c r="AU45" s="22">
        <v>1675.6476825024442</v>
      </c>
      <c r="AV45" s="22">
        <v>1694.3827007171224</v>
      </c>
      <c r="AW45" s="22">
        <v>1681.1578666579326</v>
      </c>
      <c r="AX45" s="22">
        <v>1618.2813558125367</v>
      </c>
      <c r="AY45" s="22">
        <v>1767.6498053999658</v>
      </c>
      <c r="AZ45" s="22">
        <v>1681.5550758017289</v>
      </c>
      <c r="BA45" s="101">
        <v>1645.4864785540155</v>
      </c>
      <c r="BB45" s="101">
        <v>1586.295036749772</v>
      </c>
      <c r="BC45" s="101">
        <v>1586.7760898791516</v>
      </c>
      <c r="BD45" s="101">
        <v>1578.4674431902147</v>
      </c>
      <c r="BE45" s="101">
        <v>1511.4062100495744</v>
      </c>
      <c r="BF45" s="101">
        <v>1669.0845553880088</v>
      </c>
      <c r="BG45" s="101">
        <v>1530.7249160506876</v>
      </c>
      <c r="BH45" s="13"/>
      <c r="BI45" s="17">
        <v>2100.9603549615363</v>
      </c>
      <c r="BJ45" s="17">
        <v>2007.3264559343788</v>
      </c>
      <c r="BK45" s="17">
        <v>2053.596906606474</v>
      </c>
      <c r="BL45" s="22">
        <v>1947.5139233047132</v>
      </c>
      <c r="BM45" s="22">
        <v>1960.538432201568</v>
      </c>
      <c r="BN45" s="22">
        <v>2036.2846235367624</v>
      </c>
      <c r="BO45" s="22">
        <v>1878.8597053346139</v>
      </c>
      <c r="BP45" s="101">
        <v>2047.7523547655185</v>
      </c>
      <c r="BQ45" s="101">
        <v>1953.9205895997345</v>
      </c>
      <c r="BR45" s="101">
        <v>1994.006808474516</v>
      </c>
      <c r="BS45" s="101">
        <v>1887.6996517644388</v>
      </c>
      <c r="BT45" s="101">
        <v>1908.1408471761756</v>
      </c>
      <c r="BU45" s="101">
        <v>1985.5716796070085</v>
      </c>
      <c r="BV45" s="101">
        <v>1796.6560500110243</v>
      </c>
      <c r="BW45" s="22">
        <v>1446.324166234461</v>
      </c>
      <c r="BX45" s="22">
        <v>1377.742255564671</v>
      </c>
      <c r="BY45" s="22">
        <v>1382.3307838437136</v>
      </c>
      <c r="BZ45" s="22">
        <v>1388.6007042216929</v>
      </c>
      <c r="CA45" s="22">
        <v>1310.9004935076607</v>
      </c>
      <c r="CB45" s="22">
        <v>1453.5356548065458</v>
      </c>
      <c r="CC45" s="22">
        <v>1368.9154756204491</v>
      </c>
      <c r="CD45" s="101">
        <v>1401.9370039136111</v>
      </c>
      <c r="CE45" s="101">
        <v>1334.2635046070818</v>
      </c>
      <c r="CF45" s="101">
        <v>1338.0015480510331</v>
      </c>
      <c r="CG45" s="101">
        <v>1340.2792237301321</v>
      </c>
      <c r="CH45" s="101">
        <v>1263.6082021076811</v>
      </c>
      <c r="CI45" s="101">
        <v>1409.1643482563536</v>
      </c>
      <c r="CJ45" s="101">
        <v>1298.0296647126306</v>
      </c>
      <c r="CK45" s="13"/>
      <c r="CL45" s="17">
        <v>2331.6218747299686</v>
      </c>
      <c r="CM45" s="17">
        <v>2266.9883856773913</v>
      </c>
      <c r="CN45" s="17">
        <v>2319.4989183799644</v>
      </c>
      <c r="CO45" s="22">
        <v>2246.2720912250838</v>
      </c>
      <c r="CP45" s="22">
        <v>2264.7772928826498</v>
      </c>
      <c r="CQ45" s="22">
        <v>2312.4683388690842</v>
      </c>
      <c r="CR45" s="22">
        <v>2204.1069988068639</v>
      </c>
      <c r="CS45" s="101">
        <v>2219.0495088733683</v>
      </c>
      <c r="CT45" s="101">
        <v>2155.5781095336461</v>
      </c>
      <c r="CU45" s="101">
        <v>2181.7939908712638</v>
      </c>
      <c r="CV45" s="101">
        <v>2109.8837589333443</v>
      </c>
      <c r="CW45" s="101">
        <v>2140.5998749039973</v>
      </c>
      <c r="CX45" s="101">
        <v>2203.0662818182204</v>
      </c>
      <c r="CY45" s="101">
        <v>2024.0304495629698</v>
      </c>
      <c r="CZ45" s="22">
        <v>1566.2433389555322</v>
      </c>
      <c r="DA45" s="22">
        <v>1516.2389939091354</v>
      </c>
      <c r="DB45" s="22">
        <v>1563.1499788106298</v>
      </c>
      <c r="DC45" s="22">
        <v>1531.9085773393435</v>
      </c>
      <c r="DD45" s="22">
        <v>1475.255910349219</v>
      </c>
      <c r="DE45" s="22">
        <v>1619.5850860297576</v>
      </c>
      <c r="DF45" s="22">
        <v>1577.1869332717577</v>
      </c>
      <c r="DG45" s="101">
        <v>1474.1667771309133</v>
      </c>
      <c r="DH45" s="101">
        <v>1421.6735428420384</v>
      </c>
      <c r="DI45" s="101">
        <v>1449.6739581368417</v>
      </c>
      <c r="DJ45" s="101">
        <v>1420.8030629653933</v>
      </c>
      <c r="DK45" s="101">
        <v>1361.3305967498452</v>
      </c>
      <c r="DL45" s="101">
        <v>1516.5516582248738</v>
      </c>
      <c r="DM45" s="101">
        <v>1418.3084575434686</v>
      </c>
      <c r="DN45" s="13"/>
      <c r="DO45" s="17">
        <v>2235.4851652518246</v>
      </c>
      <c r="DP45" s="17">
        <v>2141.5033807932477</v>
      </c>
      <c r="DQ45" s="17">
        <v>2177.4907302608403</v>
      </c>
      <c r="DR45" s="22">
        <v>2071.5129436371712</v>
      </c>
      <c r="DS45" s="22">
        <v>2064.7404292698902</v>
      </c>
      <c r="DT45" s="22">
        <v>2151.012800313732</v>
      </c>
      <c r="DU45" s="22">
        <v>1935.4765046963062</v>
      </c>
      <c r="DV45" s="101">
        <v>2193.8435592547867</v>
      </c>
      <c r="DW45" s="101">
        <v>2100.3166205743892</v>
      </c>
      <c r="DX45" s="101">
        <v>2132.6480646816399</v>
      </c>
      <c r="DY45" s="101">
        <v>2026.6862626272482</v>
      </c>
      <c r="DZ45" s="101">
        <v>2026.4285830534634</v>
      </c>
      <c r="EA45" s="101">
        <v>2112.5850991087732</v>
      </c>
      <c r="EB45" s="101">
        <v>1871.4503235874311</v>
      </c>
      <c r="EC45" s="22">
        <v>1566.7902835156699</v>
      </c>
      <c r="ED45" s="22">
        <v>1490.1112699885682</v>
      </c>
      <c r="EE45" s="22">
        <v>1483.4639529713606</v>
      </c>
      <c r="EF45" s="22">
        <v>1504.8706401532554</v>
      </c>
      <c r="EG45" s="22">
        <v>1417.9967772029154</v>
      </c>
      <c r="EH45" s="22">
        <v>1559.9448856604367</v>
      </c>
      <c r="EI45" s="22">
        <v>1431.0703108156008</v>
      </c>
      <c r="EJ45" s="101">
        <v>1529.459855130214</v>
      </c>
      <c r="EK45" s="101">
        <v>1453.7310939096233</v>
      </c>
      <c r="EL45" s="101">
        <v>1449.0327417300152</v>
      </c>
      <c r="EM45" s="101">
        <v>1465.0282329645097</v>
      </c>
      <c r="EN45" s="101">
        <v>1379.2309630067739</v>
      </c>
      <c r="EO45" s="101">
        <v>1524.6259276189214</v>
      </c>
      <c r="EP45" s="101">
        <v>1372.8068974930502</v>
      </c>
      <c r="EQ45" s="13"/>
      <c r="ER45" s="17">
        <v>1954.6328958730692</v>
      </c>
      <c r="ES45" s="17">
        <v>1889.3367984859517</v>
      </c>
      <c r="ET45" s="17">
        <v>1954.068241554975</v>
      </c>
      <c r="EU45" s="22">
        <v>1880.0907090506564</v>
      </c>
      <c r="EV45" s="22">
        <v>1952.8981043926997</v>
      </c>
      <c r="EW45" s="22">
        <v>1976.9182650286778</v>
      </c>
      <c r="EX45" s="22">
        <v>1911.9108580801649</v>
      </c>
      <c r="EY45" s="101">
        <v>1858.5707024223914</v>
      </c>
      <c r="EZ45" s="101">
        <v>1794.7446757810167</v>
      </c>
      <c r="FA45" s="101">
        <v>1835.3142046797</v>
      </c>
      <c r="FB45" s="101">
        <v>1763.0021960080176</v>
      </c>
      <c r="FC45" s="101">
        <v>1844.7725583999377</v>
      </c>
      <c r="FD45" s="101">
        <v>1882.669030606233</v>
      </c>
      <c r="FE45" s="101">
        <v>1753.0802722043816</v>
      </c>
      <c r="FF45" s="22">
        <v>1169.0895066960493</v>
      </c>
      <c r="FG45" s="22">
        <v>1141.6551851674999</v>
      </c>
      <c r="FH45" s="22">
        <v>1234.3414552621368</v>
      </c>
      <c r="FI45" s="22">
        <v>1151.2444021437591</v>
      </c>
      <c r="FJ45" s="22">
        <v>1120.1625535521055</v>
      </c>
      <c r="FK45" s="22">
        <v>1264.9668058123111</v>
      </c>
      <c r="FL45" s="22">
        <v>1286.7934330441444</v>
      </c>
      <c r="FM45" s="101">
        <v>1091.6205825588218</v>
      </c>
      <c r="FN45" s="101">
        <v>1062.5060782446747</v>
      </c>
      <c r="FO45" s="101">
        <v>1132.6083716587709</v>
      </c>
      <c r="FP45" s="101">
        <v>1057.0576416105189</v>
      </c>
      <c r="FQ45" s="101">
        <v>1024.0722217242796</v>
      </c>
      <c r="FR45" s="101">
        <v>1173.087936809527</v>
      </c>
      <c r="FS45" s="101">
        <v>1148.3510574703605</v>
      </c>
      <c r="FT45" s="13"/>
      <c r="FU45" s="17">
        <v>2991.726932148641</v>
      </c>
      <c r="FV45" s="17">
        <v>2794.9042596038489</v>
      </c>
      <c r="FW45" s="17">
        <v>3054.4206905107521</v>
      </c>
      <c r="FX45" s="22">
        <v>2831.4294821779527</v>
      </c>
      <c r="FY45" s="22">
        <v>2967.8868435858135</v>
      </c>
      <c r="FZ45" s="22">
        <v>2960.9867991359429</v>
      </c>
      <c r="GA45" s="22">
        <v>2942.9053273461332</v>
      </c>
      <c r="GB45" s="101">
        <v>2850.1859600177727</v>
      </c>
      <c r="GC45" s="101">
        <v>2662.5989715598212</v>
      </c>
      <c r="GD45" s="101">
        <v>2879.2439857992831</v>
      </c>
      <c r="GE45" s="101">
        <v>2666.7163908687176</v>
      </c>
      <c r="GF45" s="101">
        <v>2810.2275978969574</v>
      </c>
      <c r="GG45" s="101">
        <v>2819.6692768682187</v>
      </c>
      <c r="GH45" s="101">
        <v>2701.1588417891412</v>
      </c>
      <c r="GI45" s="22">
        <v>1890.6114422225353</v>
      </c>
      <c r="GJ45" s="22">
        <v>1782.0958958834362</v>
      </c>
      <c r="GK45" s="22">
        <v>1957.0155208106266</v>
      </c>
      <c r="GL45" s="22">
        <v>1903.5357977917577</v>
      </c>
      <c r="GM45" s="22">
        <v>1780.5925794715131</v>
      </c>
      <c r="GN45" s="22">
        <v>1981.5963149872925</v>
      </c>
      <c r="GO45" s="22">
        <v>2062.8782465059639</v>
      </c>
      <c r="GP45" s="101">
        <v>1762.6785583898438</v>
      </c>
      <c r="GQ45" s="101">
        <v>1663.9110199518016</v>
      </c>
      <c r="GR45" s="101">
        <v>1801.6348909293454</v>
      </c>
      <c r="GS45" s="101">
        <v>1745.3807055020222</v>
      </c>
      <c r="GT45" s="101">
        <v>1633.4815403520126</v>
      </c>
      <c r="GU45" s="101">
        <v>1840.7110755497108</v>
      </c>
      <c r="GV45" s="101">
        <v>1833.2954872364755</v>
      </c>
      <c r="GW45" s="13"/>
      <c r="GX45" s="17">
        <v>2733.7807217837822</v>
      </c>
      <c r="GY45" s="17">
        <v>2540.2616648894723</v>
      </c>
      <c r="GZ45" s="17">
        <v>2754.8636039299085</v>
      </c>
      <c r="HA45" s="22">
        <v>2535.615243086384</v>
      </c>
      <c r="HB45" s="22">
        <v>2701.2178469037358</v>
      </c>
      <c r="HC45" s="22">
        <v>2728.7423739837986</v>
      </c>
      <c r="HD45" s="22">
        <v>2689.4098691730014</v>
      </c>
      <c r="HE45" s="101">
        <v>2595.3013314090381</v>
      </c>
      <c r="HF45" s="101">
        <v>2409.8538049276867</v>
      </c>
      <c r="HG45" s="101">
        <v>2586.0719109189704</v>
      </c>
      <c r="HH45" s="101">
        <v>2375.9682298860253</v>
      </c>
      <c r="HI45" s="101">
        <v>2549.578712485285</v>
      </c>
      <c r="HJ45" s="101">
        <v>2592.4241026493542</v>
      </c>
      <c r="HK45" s="101">
        <v>2462.1624460797775</v>
      </c>
      <c r="HL45" s="22">
        <v>1836.7465230845762</v>
      </c>
      <c r="HM45" s="22">
        <v>1730.2868957260371</v>
      </c>
      <c r="HN45" s="22">
        <v>1873.4825822915079</v>
      </c>
      <c r="HO45" s="22">
        <v>1827.1967420603307</v>
      </c>
      <c r="HP45" s="22">
        <v>1706.5827871922172</v>
      </c>
      <c r="HQ45" s="22">
        <v>1918.1020622192993</v>
      </c>
      <c r="HR45" s="22">
        <v>1963.466880726754</v>
      </c>
      <c r="HS45" s="101">
        <v>1716.9922535163716</v>
      </c>
      <c r="HT45" s="101">
        <v>1613.3194065706875</v>
      </c>
      <c r="HU45" s="101">
        <v>1719.0900122987819</v>
      </c>
      <c r="HV45" s="101">
        <v>1681.7375399456496</v>
      </c>
      <c r="HW45" s="101">
        <v>1564.280881559625</v>
      </c>
      <c r="HX45" s="101">
        <v>1777.3984524617408</v>
      </c>
      <c r="HY45" s="101">
        <v>1743.1129158271817</v>
      </c>
      <c r="HZ45" s="13"/>
      <c r="IA45" s="17">
        <v>2942.2504466964388</v>
      </c>
      <c r="IB45" s="17">
        <v>2742.3365754545084</v>
      </c>
      <c r="IC45" s="17">
        <v>3016.9787195676709</v>
      </c>
      <c r="ID45" s="22">
        <v>2790.4853225705328</v>
      </c>
      <c r="IE45" s="22">
        <v>2965.8860749813002</v>
      </c>
      <c r="IF45" s="22">
        <v>2945.2715498607577</v>
      </c>
      <c r="IG45" s="22">
        <v>2960.4833712607765</v>
      </c>
      <c r="IH45" s="101">
        <v>2781.1927782110465</v>
      </c>
      <c r="II45" s="101">
        <v>2591.3825051068566</v>
      </c>
      <c r="IJ45" s="101">
        <v>2816.4273344341991</v>
      </c>
      <c r="IK45" s="101">
        <v>2601.3808583030004</v>
      </c>
      <c r="IL45" s="101">
        <v>2784.4230734194284</v>
      </c>
      <c r="IM45" s="101">
        <v>2783.2869983115693</v>
      </c>
      <c r="IN45" s="101">
        <v>2684.1586966824379</v>
      </c>
      <c r="IO45" s="22">
        <v>1810.6349957573309</v>
      </c>
      <c r="IP45" s="22">
        <v>1715.0534354240431</v>
      </c>
      <c r="IQ45" s="22">
        <v>1925.0354559957582</v>
      </c>
      <c r="IR45" s="22">
        <v>1840.0691368974371</v>
      </c>
      <c r="IS45" s="22">
        <v>1731.7795412046339</v>
      </c>
      <c r="IT45" s="22">
        <v>1934.024394945754</v>
      </c>
      <c r="IU45" s="22">
        <v>2065.2583682906607</v>
      </c>
      <c r="IV45" s="101">
        <v>1666.7188126516462</v>
      </c>
      <c r="IW45" s="101">
        <v>1581.1677529182468</v>
      </c>
      <c r="IX45" s="101">
        <v>1741.4427859608884</v>
      </c>
      <c r="IY45" s="101">
        <v>1660.6608680757365</v>
      </c>
      <c r="IZ45" s="101">
        <v>1563.7353770362884</v>
      </c>
      <c r="JA45" s="101">
        <v>1768.5381585400146</v>
      </c>
      <c r="JB45" s="101">
        <v>1797.1599534850704</v>
      </c>
      <c r="JC45" s="13"/>
      <c r="JD45" s="17">
        <v>3684.2053155477979</v>
      </c>
      <c r="JE45" s="17">
        <v>3441.9061448077018</v>
      </c>
      <c r="JF45" s="17">
        <v>3559.226414807988</v>
      </c>
      <c r="JG45" s="22">
        <v>3317.7916124870026</v>
      </c>
      <c r="JH45" s="22">
        <v>3343.2332748663066</v>
      </c>
      <c r="JI45" s="22">
        <v>3500.3345161241318</v>
      </c>
      <c r="JJ45" s="22">
        <v>3245.7252489006628</v>
      </c>
      <c r="JK45" s="101">
        <v>3536.846455802412</v>
      </c>
      <c r="JL45" s="101">
        <v>3303.4346274494583</v>
      </c>
      <c r="JM45" s="101">
        <v>3396.9371108934847</v>
      </c>
      <c r="JN45" s="101">
        <v>3157.7389734342746</v>
      </c>
      <c r="JO45" s="101">
        <v>3200.8774894285893</v>
      </c>
      <c r="JP45" s="101">
        <v>3366.7798784687393</v>
      </c>
      <c r="JQ45" s="101">
        <v>3018.9600615591125</v>
      </c>
      <c r="JR45" s="22">
        <v>2773.2187707662952</v>
      </c>
      <c r="JS45" s="22">
        <v>2590.3800935339859</v>
      </c>
      <c r="JT45" s="22">
        <v>2537.1344324919933</v>
      </c>
      <c r="JU45" s="22">
        <v>2649.8088130384613</v>
      </c>
      <c r="JV45" s="22">
        <v>2452.4898314385418</v>
      </c>
      <c r="JW45" s="22">
        <v>2698.4900640200458</v>
      </c>
      <c r="JX45" s="22">
        <v>2548.6913629126179</v>
      </c>
      <c r="JY45" s="101">
        <v>2646.4525086855338</v>
      </c>
      <c r="JZ45" s="101">
        <v>2469.6606894874908</v>
      </c>
      <c r="KA45" s="101">
        <v>2406.0213603741904</v>
      </c>
      <c r="KB45" s="101">
        <v>2511.7252759771436</v>
      </c>
      <c r="KC45" s="101">
        <v>2316.2157756743918</v>
      </c>
      <c r="KD45" s="101">
        <v>2571.7730837049239</v>
      </c>
      <c r="KE45" s="101">
        <v>2345.4725263711384</v>
      </c>
      <c r="KF45" s="13"/>
    </row>
    <row r="46" spans="2:292" ht="18">
      <c r="B46" s="4" t="str">
        <f>$B$58</f>
        <v>Ductless Variable Speed Heat Pump: 19 SEER, 11 HSPF</v>
      </c>
      <c r="C46" s="17">
        <v>2410.7137336835176</v>
      </c>
      <c r="D46" s="17">
        <v>2251.0967541394439</v>
      </c>
      <c r="E46" s="17">
        <v>2346.2704210899692</v>
      </c>
      <c r="F46" s="22">
        <v>2165.4315843910854</v>
      </c>
      <c r="G46" s="22">
        <v>2223.7004056567912</v>
      </c>
      <c r="H46" s="22">
        <v>2318.7810269712613</v>
      </c>
      <c r="I46" s="22">
        <v>2098.0485989981653</v>
      </c>
      <c r="J46" s="101">
        <v>2371.2895155363294</v>
      </c>
      <c r="K46" s="101">
        <v>2211.9175700630708</v>
      </c>
      <c r="L46" s="101">
        <v>2303.3313233696113</v>
      </c>
      <c r="M46" s="101">
        <v>2122.7700992182604</v>
      </c>
      <c r="N46" s="101">
        <v>2187.2268356800946</v>
      </c>
      <c r="O46" s="101">
        <v>2281.6015235373611</v>
      </c>
      <c r="P46" s="101">
        <v>2028.506392378411</v>
      </c>
      <c r="Q46" s="22">
        <v>1719.02182849308</v>
      </c>
      <c r="R46" s="22">
        <v>1600.3205410220912</v>
      </c>
      <c r="S46" s="22">
        <v>1616.7818271493086</v>
      </c>
      <c r="T46" s="22">
        <v>1647.3297693834038</v>
      </c>
      <c r="U46" s="22">
        <v>1512.8465658907016</v>
      </c>
      <c r="V46" s="22">
        <v>1702.7525616496589</v>
      </c>
      <c r="W46" s="22">
        <v>1562.2595787889868</v>
      </c>
      <c r="X46" s="101">
        <v>1683.3767927545443</v>
      </c>
      <c r="Y46" s="101">
        <v>1566.6047168790631</v>
      </c>
      <c r="Z46" s="101">
        <v>1583.8305703255919</v>
      </c>
      <c r="AA46" s="101">
        <v>1608.5603180546284</v>
      </c>
      <c r="AB46" s="101">
        <v>1476.2628242632045</v>
      </c>
      <c r="AC46" s="101">
        <v>1669.0384053586956</v>
      </c>
      <c r="AD46" s="101">
        <v>1498.8401659684514</v>
      </c>
      <c r="AE46" s="18"/>
      <c r="AF46" s="17">
        <v>2148.8817681499445</v>
      </c>
      <c r="AG46" s="17">
        <v>2083.4450729991331</v>
      </c>
      <c r="AH46" s="17">
        <v>2122.3251995792762</v>
      </c>
      <c r="AI46" s="22">
        <v>2048.1883761517552</v>
      </c>
      <c r="AJ46" s="22">
        <v>2091.7217567797493</v>
      </c>
      <c r="AK46" s="22">
        <v>2147.3035074155832</v>
      </c>
      <c r="AL46" s="22">
        <v>2035.0028901829473</v>
      </c>
      <c r="AM46" s="101">
        <v>2063.1771561392416</v>
      </c>
      <c r="AN46" s="101">
        <v>1999.4188409144292</v>
      </c>
      <c r="AO46" s="101">
        <v>2018.8530873586187</v>
      </c>
      <c r="AP46" s="101">
        <v>1946.6177926670925</v>
      </c>
      <c r="AQ46" s="101">
        <v>1998.6993571410858</v>
      </c>
      <c r="AR46" s="101">
        <v>2064.2877699554956</v>
      </c>
      <c r="AS46" s="101">
        <v>1903.0668730543584</v>
      </c>
      <c r="AT46" s="22">
        <v>1441.0549918268794</v>
      </c>
      <c r="AU46" s="22">
        <v>1388.0591738607609</v>
      </c>
      <c r="AV46" s="22">
        <v>1437.8267124930858</v>
      </c>
      <c r="AW46" s="22">
        <v>1397.3327565887141</v>
      </c>
      <c r="AX46" s="22">
        <v>1337.2908857409304</v>
      </c>
      <c r="AY46" s="22">
        <v>1497.0357186668812</v>
      </c>
      <c r="AZ46" s="22">
        <v>1444.8721746483898</v>
      </c>
      <c r="BA46" s="101">
        <v>1379.3420422575766</v>
      </c>
      <c r="BB46" s="101">
        <v>1327.3294278985136</v>
      </c>
      <c r="BC46" s="101">
        <v>1361.0516360829783</v>
      </c>
      <c r="BD46" s="101">
        <v>1323.830623579631</v>
      </c>
      <c r="BE46" s="101">
        <v>1264.9026780613892</v>
      </c>
      <c r="BF46" s="101">
        <v>1426.0541473434416</v>
      </c>
      <c r="BG46" s="101">
        <v>1337.3457308722889</v>
      </c>
      <c r="BH46" s="13"/>
      <c r="BI46" s="17">
        <v>1896.1427619606379</v>
      </c>
      <c r="BJ46" s="17">
        <v>1802.6581548643774</v>
      </c>
      <c r="BK46" s="17">
        <v>1858.1574281549053</v>
      </c>
      <c r="BL46" s="22">
        <v>1752.2435858755489</v>
      </c>
      <c r="BM46" s="22">
        <v>1794.0670570625914</v>
      </c>
      <c r="BN46" s="22">
        <v>1855.9398140346973</v>
      </c>
      <c r="BO46" s="22">
        <v>1733.0802971948078</v>
      </c>
      <c r="BP46" s="101">
        <v>1856.1961685888641</v>
      </c>
      <c r="BQ46" s="101">
        <v>1762.7962217824584</v>
      </c>
      <c r="BR46" s="101">
        <v>1813.3437715473851</v>
      </c>
      <c r="BS46" s="101">
        <v>1707.5258455569897</v>
      </c>
      <c r="BT46" s="101">
        <v>1754.7272862993591</v>
      </c>
      <c r="BU46" s="101">
        <v>1817.9521642987665</v>
      </c>
      <c r="BV46" s="101">
        <v>1672.0374007176454</v>
      </c>
      <c r="BW46" s="22">
        <v>1250.9865674205719</v>
      </c>
      <c r="BX46" s="22">
        <v>1190.6490001186646</v>
      </c>
      <c r="BY46" s="22">
        <v>1222.9139306122486</v>
      </c>
      <c r="BZ46" s="22">
        <v>1203.2621045900703</v>
      </c>
      <c r="CA46" s="22">
        <v>1134.9023629680673</v>
      </c>
      <c r="CB46" s="22">
        <v>1280.0002934852739</v>
      </c>
      <c r="CC46" s="22">
        <v>1229.7468867876646</v>
      </c>
      <c r="CD46" s="101">
        <v>1218.6704139915653</v>
      </c>
      <c r="CE46" s="101">
        <v>1160.3540114339789</v>
      </c>
      <c r="CF46" s="101">
        <v>1190.25332599542</v>
      </c>
      <c r="CG46" s="101">
        <v>1168.1049956942716</v>
      </c>
      <c r="CH46" s="101">
        <v>1102.0351425426802</v>
      </c>
      <c r="CI46" s="101">
        <v>1247.3175102072978</v>
      </c>
      <c r="CJ46" s="101">
        <v>1177.9708938049787</v>
      </c>
      <c r="CK46" s="13"/>
      <c r="CL46" s="17">
        <v>2045.7310562044088</v>
      </c>
      <c r="CM46" s="17">
        <v>1982.3813122818879</v>
      </c>
      <c r="CN46" s="17">
        <v>2033.6555143820674</v>
      </c>
      <c r="CO46" s="22">
        <v>1961.8831125433414</v>
      </c>
      <c r="CP46" s="22">
        <v>2018.0538867847963</v>
      </c>
      <c r="CQ46" s="22">
        <v>2057.8036479655048</v>
      </c>
      <c r="CR46" s="22">
        <v>1977.9298712110899</v>
      </c>
      <c r="CS46" s="101">
        <v>1956.061001979042</v>
      </c>
      <c r="CT46" s="101">
        <v>1894.4522341120437</v>
      </c>
      <c r="CU46" s="101">
        <v>1923.552373053109</v>
      </c>
      <c r="CV46" s="101">
        <v>1853.752418541108</v>
      </c>
      <c r="CW46" s="101">
        <v>1918.6844874613942</v>
      </c>
      <c r="CX46" s="101">
        <v>1970.3303934440694</v>
      </c>
      <c r="CY46" s="101">
        <v>1835.0767294344128</v>
      </c>
      <c r="CZ46" s="22">
        <v>1321.9355713511804</v>
      </c>
      <c r="DA46" s="22">
        <v>1281.415754700098</v>
      </c>
      <c r="DB46" s="22">
        <v>1348.696526682676</v>
      </c>
      <c r="DC46" s="22">
        <v>1291.5194905758319</v>
      </c>
      <c r="DD46" s="22">
        <v>1245.6123663628337</v>
      </c>
      <c r="DE46" s="22">
        <v>1394.3229635141256</v>
      </c>
      <c r="DF46" s="22">
        <v>1379.0122945778419</v>
      </c>
      <c r="DG46" s="101">
        <v>1253.4701586179526</v>
      </c>
      <c r="DH46" s="101">
        <v>1211.161277194082</v>
      </c>
      <c r="DI46" s="101">
        <v>1261.2488512106374</v>
      </c>
      <c r="DJ46" s="101">
        <v>1208.4985758897133</v>
      </c>
      <c r="DK46" s="101">
        <v>1160.5645220028514</v>
      </c>
      <c r="DL46" s="101">
        <v>1314.692949352808</v>
      </c>
      <c r="DM46" s="101">
        <v>1257.4760370749752</v>
      </c>
      <c r="DN46" s="13"/>
      <c r="DO46" s="17">
        <v>1988.0469872060378</v>
      </c>
      <c r="DP46" s="17">
        <v>1894.5467306757594</v>
      </c>
      <c r="DQ46" s="17">
        <v>1942.8781980067884</v>
      </c>
      <c r="DR46" s="22">
        <v>1836.9466256247076</v>
      </c>
      <c r="DS46" s="22">
        <v>1865.0391710275119</v>
      </c>
      <c r="DT46" s="22">
        <v>1934.2626578594914</v>
      </c>
      <c r="DU46" s="22">
        <v>1771.0037702083375</v>
      </c>
      <c r="DV46" s="101">
        <v>1957.592611923056</v>
      </c>
      <c r="DW46" s="101">
        <v>1864.1844039843152</v>
      </c>
      <c r="DX46" s="101">
        <v>1909.7359574532816</v>
      </c>
      <c r="DY46" s="101">
        <v>1803.9086719726413</v>
      </c>
      <c r="DZ46" s="101">
        <v>1836.8739490936907</v>
      </c>
      <c r="EA46" s="101">
        <v>1906.0235825444361</v>
      </c>
      <c r="EB46" s="101">
        <v>1724.3013964064078</v>
      </c>
      <c r="EC46" s="22">
        <v>1326.9182589049733</v>
      </c>
      <c r="ED46" s="22">
        <v>1256.3137106695337</v>
      </c>
      <c r="EE46" s="22">
        <v>1289.2116201771148</v>
      </c>
      <c r="EF46" s="22">
        <v>1277.3936829408226</v>
      </c>
      <c r="EG46" s="22">
        <v>1197.4019151162699</v>
      </c>
      <c r="EH46" s="22">
        <v>1348.8586247093267</v>
      </c>
      <c r="EI46" s="22">
        <v>1271.3184914197468</v>
      </c>
      <c r="EJ46" s="101">
        <v>1300.0053958867315</v>
      </c>
      <c r="EK46" s="101">
        <v>1231.3248397189579</v>
      </c>
      <c r="EL46" s="101">
        <v>1264.087085310181</v>
      </c>
      <c r="EM46" s="101">
        <v>1248.7382983177931</v>
      </c>
      <c r="EN46" s="101">
        <v>1170.9263267049444</v>
      </c>
      <c r="EO46" s="101">
        <v>1323.0792174271517</v>
      </c>
      <c r="EP46" s="101">
        <v>1229.1532754901</v>
      </c>
      <c r="EQ46" s="13"/>
      <c r="ER46" s="17">
        <v>1799.7465902642521</v>
      </c>
      <c r="ES46" s="17">
        <v>1736.7934833800148</v>
      </c>
      <c r="ET46" s="17">
        <v>1797.4528864463052</v>
      </c>
      <c r="EU46" s="22">
        <v>1726.1298564776616</v>
      </c>
      <c r="EV46" s="22">
        <v>1817.0903915916938</v>
      </c>
      <c r="EW46" s="22">
        <v>1839.1690511962693</v>
      </c>
      <c r="EX46" s="22">
        <v>1791.4048029733897</v>
      </c>
      <c r="EY46" s="101">
        <v>1717.0430858837428</v>
      </c>
      <c r="EZ46" s="101">
        <v>1656.4091738720076</v>
      </c>
      <c r="FA46" s="101">
        <v>1694.2986852250574</v>
      </c>
      <c r="FB46" s="101">
        <v>1625.6031984164208</v>
      </c>
      <c r="FC46" s="101">
        <v>1723.1069905721306</v>
      </c>
      <c r="FD46" s="101">
        <v>1757.5806048817417</v>
      </c>
      <c r="FE46" s="101">
        <v>1654.5063431197029</v>
      </c>
      <c r="FF46" s="22">
        <v>1057.0832684598975</v>
      </c>
      <c r="FG46" s="22">
        <v>1038.528537905416</v>
      </c>
      <c r="FH46" s="22">
        <v>1131.302280957141</v>
      </c>
      <c r="FI46" s="22">
        <v>1041.1908604076229</v>
      </c>
      <c r="FJ46" s="22">
        <v>1020.1691877865923</v>
      </c>
      <c r="FK46" s="22">
        <v>1157.3418263079027</v>
      </c>
      <c r="FL46" s="22">
        <v>1192.011268949941</v>
      </c>
      <c r="FM46" s="101">
        <v>992.8656968023738</v>
      </c>
      <c r="FN46" s="101">
        <v>973.09139285677043</v>
      </c>
      <c r="FO46" s="101">
        <v>1044.5686145127945</v>
      </c>
      <c r="FP46" s="101">
        <v>962.48855454409863</v>
      </c>
      <c r="FQ46" s="101">
        <v>940.08516029201382</v>
      </c>
      <c r="FR46" s="101">
        <v>1078.9183040724693</v>
      </c>
      <c r="FS46" s="101">
        <v>1075.1470096319563</v>
      </c>
      <c r="FT46" s="13"/>
      <c r="FU46" s="17">
        <v>2549.8281324693044</v>
      </c>
      <c r="FV46" s="17">
        <v>2374.2951298197095</v>
      </c>
      <c r="FW46" s="17">
        <v>2592.846929684375</v>
      </c>
      <c r="FX46" s="22">
        <v>2393.9759568587742</v>
      </c>
      <c r="FY46" s="22">
        <v>2566.0851294180507</v>
      </c>
      <c r="FZ46" s="22">
        <v>2564.9006161328257</v>
      </c>
      <c r="GA46" s="22">
        <v>2547.8985537413873</v>
      </c>
      <c r="GB46" s="101">
        <v>2435.1122610767893</v>
      </c>
      <c r="GC46" s="101">
        <v>2266.5533145018935</v>
      </c>
      <c r="GD46" s="101">
        <v>2449.594566162828</v>
      </c>
      <c r="GE46" s="101">
        <v>2258.6248842351379</v>
      </c>
      <c r="GF46" s="101">
        <v>2436.4544611184469</v>
      </c>
      <c r="GG46" s="101">
        <v>2449.4760285370844</v>
      </c>
      <c r="GH46" s="101">
        <v>2350.4667315704073</v>
      </c>
      <c r="GI46" s="22">
        <v>1557.1132257493234</v>
      </c>
      <c r="GJ46" s="22">
        <v>1484.0482429247631</v>
      </c>
      <c r="GK46" s="22">
        <v>1639.0405400218135</v>
      </c>
      <c r="GL46" s="22">
        <v>1558.3416717241766</v>
      </c>
      <c r="GM46" s="22">
        <v>1475.5623425127237</v>
      </c>
      <c r="GN46" s="22">
        <v>1663.7743648065759</v>
      </c>
      <c r="GO46" s="22">
        <v>1730.6588802177971</v>
      </c>
      <c r="GP46" s="101">
        <v>1467.9022971318998</v>
      </c>
      <c r="GQ46" s="101">
        <v>1398.6696633925042</v>
      </c>
      <c r="GR46" s="101">
        <v>1521.0686121376195</v>
      </c>
      <c r="GS46" s="101">
        <v>1446.559830364735</v>
      </c>
      <c r="GT46" s="101">
        <v>1368.1223797702216</v>
      </c>
      <c r="GU46" s="101">
        <v>1555.9074884470024</v>
      </c>
      <c r="GV46" s="101">
        <v>1556.4779942892299</v>
      </c>
      <c r="GW46" s="13"/>
      <c r="GX46" s="17">
        <v>2340.227044472083</v>
      </c>
      <c r="GY46" s="17">
        <v>2166.1055336419854</v>
      </c>
      <c r="GZ46" s="17">
        <v>2350.6511214623174</v>
      </c>
      <c r="HA46" s="22">
        <v>2153.3793051887264</v>
      </c>
      <c r="HB46" s="22">
        <v>2350.3618161181262</v>
      </c>
      <c r="HC46" s="22">
        <v>2375.8281212820302</v>
      </c>
      <c r="HD46" s="22">
        <v>2343.0350172112021</v>
      </c>
      <c r="HE46" s="101">
        <v>2228.2665183595068</v>
      </c>
      <c r="HF46" s="101">
        <v>2060.9178208110911</v>
      </c>
      <c r="HG46" s="101">
        <v>2213.3031570397848</v>
      </c>
      <c r="HH46" s="101">
        <v>2023.7046326586749</v>
      </c>
      <c r="HI46" s="101">
        <v>2226.7483175207826</v>
      </c>
      <c r="HJ46" s="101">
        <v>2265.0968029253509</v>
      </c>
      <c r="HK46" s="101">
        <v>2159.4686894624879</v>
      </c>
      <c r="HL46" s="22">
        <v>1525.9509632723282</v>
      </c>
      <c r="HM46" s="22">
        <v>1443.6679901899929</v>
      </c>
      <c r="HN46" s="22">
        <v>1577.5568882446712</v>
      </c>
      <c r="HO46" s="22">
        <v>1512.1476305390852</v>
      </c>
      <c r="HP46" s="22">
        <v>1418.9247342354606</v>
      </c>
      <c r="HQ46" s="22">
        <v>1616.8394938808788</v>
      </c>
      <c r="HR46" s="22">
        <v>1659.2475515988244</v>
      </c>
      <c r="HS46" s="101">
        <v>1434.9982144970054</v>
      </c>
      <c r="HT46" s="101">
        <v>1355.9812475926949</v>
      </c>
      <c r="HU46" s="101">
        <v>1459.566584829666</v>
      </c>
      <c r="HV46" s="101">
        <v>1401.2093238882237</v>
      </c>
      <c r="HW46" s="101">
        <v>1311.6866652383374</v>
      </c>
      <c r="HX46" s="101">
        <v>1508.4482045471871</v>
      </c>
      <c r="HY46" s="101">
        <v>1491.882112137464</v>
      </c>
      <c r="HZ46" s="13"/>
      <c r="IA46" s="17">
        <v>2545.5496108475536</v>
      </c>
      <c r="IB46" s="17">
        <v>2375.5079782153525</v>
      </c>
      <c r="IC46" s="17">
        <v>2607.6272003551262</v>
      </c>
      <c r="ID46" s="22">
        <v>2414.9777020159108</v>
      </c>
      <c r="IE46" s="22">
        <v>2609.7886481153291</v>
      </c>
      <c r="IF46" s="22">
        <v>2592.1046222016907</v>
      </c>
      <c r="IG46" s="22">
        <v>2620.7924583787481</v>
      </c>
      <c r="IH46" s="101">
        <v>2384.2634441143605</v>
      </c>
      <c r="II46" s="101">
        <v>2223.0232075252657</v>
      </c>
      <c r="IJ46" s="101">
        <v>2404.3007615089232</v>
      </c>
      <c r="IK46" s="101">
        <v>2221.6228478113353</v>
      </c>
      <c r="IL46" s="101">
        <v>2425.5217314865722</v>
      </c>
      <c r="IM46" s="101">
        <v>2430.1128512280002</v>
      </c>
      <c r="IN46" s="101">
        <v>2347.8579714653638</v>
      </c>
      <c r="IO46" s="22">
        <v>1537.3676838221036</v>
      </c>
      <c r="IP46" s="22">
        <v>1477.3318656997346</v>
      </c>
      <c r="IQ46" s="22">
        <v>1664.2590202524752</v>
      </c>
      <c r="IR46" s="22">
        <v>1562.1182749675804</v>
      </c>
      <c r="IS46" s="22">
        <v>1494.1004015525762</v>
      </c>
      <c r="IT46" s="22">
        <v>1670.9266874038685</v>
      </c>
      <c r="IU46" s="22">
        <v>1795.2602935286084</v>
      </c>
      <c r="IV46" s="101">
        <v>1408.5853124302705</v>
      </c>
      <c r="IW46" s="101">
        <v>1351.9550053080031</v>
      </c>
      <c r="IX46" s="101">
        <v>1486.6650248921067</v>
      </c>
      <c r="IY46" s="101">
        <v>1398.5343842098464</v>
      </c>
      <c r="IZ46" s="101">
        <v>1334.3748011182404</v>
      </c>
      <c r="JA46" s="101">
        <v>1511.9488652880616</v>
      </c>
      <c r="JB46" s="101">
        <v>1542.6090850357621</v>
      </c>
      <c r="JC46" s="13"/>
      <c r="JD46" s="17">
        <v>3000.9612119964827</v>
      </c>
      <c r="JE46" s="17">
        <v>2798.4266436370744</v>
      </c>
      <c r="JF46" s="17">
        <v>2925.8625824646911</v>
      </c>
      <c r="JG46" s="22">
        <v>2696.4000538662804</v>
      </c>
      <c r="JH46" s="22">
        <v>2802.6323790024348</v>
      </c>
      <c r="JI46" s="22">
        <v>2922.2491290977105</v>
      </c>
      <c r="JJ46" s="22">
        <v>2731.1121466688151</v>
      </c>
      <c r="JK46" s="101">
        <v>2898.071955542649</v>
      </c>
      <c r="JL46" s="101">
        <v>2696.7782950644096</v>
      </c>
      <c r="JM46" s="101">
        <v>2806.4021516744242</v>
      </c>
      <c r="JN46" s="101">
        <v>2578.3455157217536</v>
      </c>
      <c r="JO46" s="101">
        <v>2697.6389149230458</v>
      </c>
      <c r="JP46" s="101">
        <v>2824.2239044394123</v>
      </c>
      <c r="JQ46" s="101">
        <v>2564.001025393673</v>
      </c>
      <c r="JR46" s="22">
        <v>2173.8982542370877</v>
      </c>
      <c r="JS46" s="22">
        <v>2010.2269314423065</v>
      </c>
      <c r="JT46" s="22">
        <v>2045.9925828279404</v>
      </c>
      <c r="JU46" s="22">
        <v>2083.4840279026243</v>
      </c>
      <c r="JV46" s="22">
        <v>1898.051803212519</v>
      </c>
      <c r="JW46" s="22">
        <v>2167.6576069982279</v>
      </c>
      <c r="JX46" s="22">
        <v>2073.4513410477866</v>
      </c>
      <c r="JY46" s="101">
        <v>2088.1128682157214</v>
      </c>
      <c r="JZ46" s="101">
        <v>1926.7023336852264</v>
      </c>
      <c r="KA46" s="101">
        <v>1954.0964565159945</v>
      </c>
      <c r="KB46" s="101">
        <v>1986.858848071111</v>
      </c>
      <c r="KC46" s="101">
        <v>1803.9879944889158</v>
      </c>
      <c r="KD46" s="101">
        <v>2078.2962794518935</v>
      </c>
      <c r="KE46" s="101">
        <v>1930.610994833748</v>
      </c>
      <c r="KF46" s="13"/>
    </row>
    <row r="47" spans="2:292" ht="18">
      <c r="B47" s="4">
        <f>$B$59</f>
        <v>0</v>
      </c>
      <c r="C47" s="17"/>
      <c r="D47" s="17"/>
      <c r="E47" s="17"/>
      <c r="F47" s="22"/>
      <c r="G47" s="22"/>
      <c r="H47" s="22"/>
      <c r="I47" s="22"/>
      <c r="J47" s="101"/>
      <c r="K47" s="101"/>
      <c r="L47" s="101"/>
      <c r="M47" s="101"/>
      <c r="N47" s="101"/>
      <c r="O47" s="101"/>
      <c r="P47" s="101"/>
      <c r="Q47" s="22"/>
      <c r="R47" s="22"/>
      <c r="S47" s="22"/>
      <c r="T47" s="22"/>
      <c r="U47" s="22"/>
      <c r="V47" s="22"/>
      <c r="W47" s="22"/>
      <c r="X47" s="101"/>
      <c r="Y47" s="101"/>
      <c r="Z47" s="101"/>
      <c r="AA47" s="101"/>
      <c r="AB47" s="101"/>
      <c r="AC47" s="101"/>
      <c r="AD47" s="101"/>
      <c r="AE47" s="18"/>
      <c r="AF47" s="17"/>
      <c r="AG47" s="17"/>
      <c r="AH47" s="17"/>
      <c r="AI47" s="22"/>
      <c r="AJ47" s="22"/>
      <c r="AK47" s="22"/>
      <c r="AL47" s="22"/>
      <c r="AM47" s="101"/>
      <c r="AN47" s="101"/>
      <c r="AO47" s="101"/>
      <c r="AP47" s="101"/>
      <c r="AQ47" s="101"/>
      <c r="AR47" s="101"/>
      <c r="AS47" s="101"/>
      <c r="AT47" s="22"/>
      <c r="AU47" s="22"/>
      <c r="AV47" s="22"/>
      <c r="AW47" s="22"/>
      <c r="AX47" s="22"/>
      <c r="AY47" s="22"/>
      <c r="AZ47" s="22"/>
      <c r="BA47" s="101"/>
      <c r="BB47" s="101"/>
      <c r="BC47" s="101"/>
      <c r="BD47" s="101"/>
      <c r="BE47" s="101"/>
      <c r="BF47" s="101"/>
      <c r="BG47" s="101"/>
      <c r="BH47" s="13"/>
      <c r="BI47" s="17"/>
      <c r="BJ47" s="17"/>
      <c r="BK47" s="17"/>
      <c r="BL47" s="22"/>
      <c r="BM47" s="22"/>
      <c r="BN47" s="22"/>
      <c r="BO47" s="22"/>
      <c r="BP47" s="101"/>
      <c r="BQ47" s="101"/>
      <c r="BR47" s="101"/>
      <c r="BS47" s="101"/>
      <c r="BT47" s="101"/>
      <c r="BU47" s="101"/>
      <c r="BV47" s="101"/>
      <c r="BW47" s="22"/>
      <c r="BX47" s="22"/>
      <c r="BY47" s="22"/>
      <c r="BZ47" s="22"/>
      <c r="CA47" s="22"/>
      <c r="CB47" s="22"/>
      <c r="CC47" s="22"/>
      <c r="CD47" s="101"/>
      <c r="CE47" s="101"/>
      <c r="CF47" s="101"/>
      <c r="CG47" s="101"/>
      <c r="CH47" s="101"/>
      <c r="CI47" s="101"/>
      <c r="CJ47" s="101"/>
      <c r="CK47" s="13"/>
      <c r="CL47" s="17"/>
      <c r="CM47" s="17"/>
      <c r="CN47" s="17"/>
      <c r="CO47" s="22"/>
      <c r="CP47" s="22"/>
      <c r="CQ47" s="22"/>
      <c r="CR47" s="22"/>
      <c r="CS47" s="101"/>
      <c r="CT47" s="101"/>
      <c r="CU47" s="101"/>
      <c r="CV47" s="101"/>
      <c r="CW47" s="101"/>
      <c r="CX47" s="101"/>
      <c r="CY47" s="101"/>
      <c r="CZ47" s="22"/>
      <c r="DA47" s="22"/>
      <c r="DB47" s="22"/>
      <c r="DC47" s="22"/>
      <c r="DD47" s="22"/>
      <c r="DE47" s="22"/>
      <c r="DF47" s="22"/>
      <c r="DG47" s="101"/>
      <c r="DH47" s="101"/>
      <c r="DI47" s="101"/>
      <c r="DJ47" s="101"/>
      <c r="DK47" s="101"/>
      <c r="DL47" s="101"/>
      <c r="DM47" s="101"/>
      <c r="DN47" s="13"/>
      <c r="DO47" s="17"/>
      <c r="DP47" s="17"/>
      <c r="DQ47" s="17"/>
      <c r="DR47" s="22"/>
      <c r="DS47" s="22"/>
      <c r="DT47" s="22"/>
      <c r="DU47" s="22"/>
      <c r="DV47" s="101"/>
      <c r="DW47" s="101"/>
      <c r="DX47" s="101"/>
      <c r="DY47" s="101"/>
      <c r="DZ47" s="101"/>
      <c r="EA47" s="101"/>
      <c r="EB47" s="101"/>
      <c r="EC47" s="22"/>
      <c r="ED47" s="22"/>
      <c r="EE47" s="22"/>
      <c r="EF47" s="22"/>
      <c r="EG47" s="22"/>
      <c r="EH47" s="22"/>
      <c r="EI47" s="22"/>
      <c r="EJ47" s="101"/>
      <c r="EK47" s="101"/>
      <c r="EL47" s="101"/>
      <c r="EM47" s="101"/>
      <c r="EN47" s="101"/>
      <c r="EO47" s="101"/>
      <c r="EP47" s="101"/>
      <c r="EQ47" s="13"/>
      <c r="ER47" s="17"/>
      <c r="ES47" s="17"/>
      <c r="ET47" s="17"/>
      <c r="EU47" s="22"/>
      <c r="EV47" s="22"/>
      <c r="EW47" s="22"/>
      <c r="EX47" s="22"/>
      <c r="EY47" s="101"/>
      <c r="EZ47" s="101"/>
      <c r="FA47" s="101"/>
      <c r="FB47" s="101"/>
      <c r="FC47" s="101"/>
      <c r="FD47" s="101"/>
      <c r="FE47" s="101"/>
      <c r="FF47" s="22"/>
      <c r="FG47" s="22"/>
      <c r="FH47" s="22"/>
      <c r="FI47" s="22"/>
      <c r="FJ47" s="22"/>
      <c r="FK47" s="22"/>
      <c r="FL47" s="22"/>
      <c r="FM47" s="101"/>
      <c r="FN47" s="101"/>
      <c r="FO47" s="101"/>
      <c r="FP47" s="101"/>
      <c r="FQ47" s="101"/>
      <c r="FR47" s="101"/>
      <c r="FS47" s="101"/>
      <c r="FT47" s="13"/>
      <c r="FU47" s="17"/>
      <c r="FV47" s="17"/>
      <c r="FW47" s="17"/>
      <c r="FX47" s="22"/>
      <c r="FY47" s="22"/>
      <c r="FZ47" s="22"/>
      <c r="GA47" s="22"/>
      <c r="GB47" s="101"/>
      <c r="GC47" s="101"/>
      <c r="GD47" s="101"/>
      <c r="GE47" s="101"/>
      <c r="GF47" s="101"/>
      <c r="GG47" s="101"/>
      <c r="GH47" s="101"/>
      <c r="GI47" s="22"/>
      <c r="GJ47" s="22"/>
      <c r="GK47" s="22"/>
      <c r="GL47" s="22"/>
      <c r="GM47" s="22"/>
      <c r="GN47" s="22"/>
      <c r="GO47" s="22"/>
      <c r="GP47" s="101"/>
      <c r="GQ47" s="101"/>
      <c r="GR47" s="101"/>
      <c r="GS47" s="101"/>
      <c r="GT47" s="101"/>
      <c r="GU47" s="101"/>
      <c r="GV47" s="101"/>
      <c r="GW47" s="13"/>
      <c r="GX47" s="17"/>
      <c r="GY47" s="17"/>
      <c r="GZ47" s="17"/>
      <c r="HA47" s="22"/>
      <c r="HB47" s="22"/>
      <c r="HC47" s="22"/>
      <c r="HD47" s="22"/>
      <c r="HE47" s="101"/>
      <c r="HF47" s="101"/>
      <c r="HG47" s="101"/>
      <c r="HH47" s="101"/>
      <c r="HI47" s="101"/>
      <c r="HJ47" s="101"/>
      <c r="HK47" s="101"/>
      <c r="HL47" s="22"/>
      <c r="HM47" s="22"/>
      <c r="HN47" s="22"/>
      <c r="HO47" s="22"/>
      <c r="HP47" s="22"/>
      <c r="HQ47" s="22"/>
      <c r="HR47" s="22"/>
      <c r="HS47" s="101"/>
      <c r="HT47" s="101"/>
      <c r="HU47" s="101"/>
      <c r="HV47" s="101"/>
      <c r="HW47" s="101"/>
      <c r="HX47" s="101"/>
      <c r="HY47" s="101"/>
      <c r="HZ47" s="13"/>
      <c r="IA47" s="17"/>
      <c r="IB47" s="17"/>
      <c r="IC47" s="17"/>
      <c r="ID47" s="22"/>
      <c r="IE47" s="22"/>
      <c r="IF47" s="22"/>
      <c r="IG47" s="22"/>
      <c r="IH47" s="101"/>
      <c r="II47" s="101"/>
      <c r="IJ47" s="101"/>
      <c r="IK47" s="101"/>
      <c r="IL47" s="101"/>
      <c r="IM47" s="101"/>
      <c r="IN47" s="101"/>
      <c r="IO47" s="22"/>
      <c r="IP47" s="22"/>
      <c r="IQ47" s="22"/>
      <c r="IR47" s="22"/>
      <c r="IS47" s="22"/>
      <c r="IT47" s="22"/>
      <c r="IU47" s="22"/>
      <c r="IV47" s="101"/>
      <c r="IW47" s="101"/>
      <c r="IX47" s="101"/>
      <c r="IY47" s="101"/>
      <c r="IZ47" s="101"/>
      <c r="JA47" s="101"/>
      <c r="JB47" s="101"/>
      <c r="JC47" s="13"/>
      <c r="JD47" s="17"/>
      <c r="JE47" s="17"/>
      <c r="JF47" s="17"/>
      <c r="JG47" s="22"/>
      <c r="JH47" s="22"/>
      <c r="JI47" s="22"/>
      <c r="JJ47" s="22"/>
      <c r="JK47" s="101"/>
      <c r="JL47" s="101"/>
      <c r="JM47" s="101"/>
      <c r="JN47" s="101"/>
      <c r="JO47" s="101"/>
      <c r="JP47" s="101"/>
      <c r="JQ47" s="101"/>
      <c r="JR47" s="22"/>
      <c r="JS47" s="22"/>
      <c r="JT47" s="22"/>
      <c r="JU47" s="22"/>
      <c r="JV47" s="22"/>
      <c r="JW47" s="22"/>
      <c r="JX47" s="22"/>
      <c r="JY47" s="101"/>
      <c r="JZ47" s="101"/>
      <c r="KA47" s="101"/>
      <c r="KB47" s="101"/>
      <c r="KC47" s="101"/>
      <c r="KD47" s="101"/>
      <c r="KE47" s="101"/>
      <c r="KF47" s="13"/>
    </row>
    <row r="48" spans="2:292" ht="18">
      <c r="B48" s="4">
        <f>$B$60</f>
        <v>0</v>
      </c>
      <c r="C48" s="17"/>
      <c r="D48" s="17"/>
      <c r="E48" s="17"/>
      <c r="F48" s="22"/>
      <c r="G48" s="22"/>
      <c r="H48" s="22"/>
      <c r="I48" s="22"/>
      <c r="J48" s="101"/>
      <c r="K48" s="101"/>
      <c r="L48" s="101"/>
      <c r="M48" s="101"/>
      <c r="N48" s="101"/>
      <c r="O48" s="101"/>
      <c r="P48" s="101"/>
      <c r="Q48" s="22"/>
      <c r="R48" s="22"/>
      <c r="S48" s="22"/>
      <c r="T48" s="22"/>
      <c r="U48" s="22"/>
      <c r="V48" s="22"/>
      <c r="W48" s="22"/>
      <c r="X48" s="101"/>
      <c r="Y48" s="101"/>
      <c r="Z48" s="101"/>
      <c r="AA48" s="101"/>
      <c r="AB48" s="101"/>
      <c r="AC48" s="101"/>
      <c r="AD48" s="101"/>
      <c r="AE48" s="18"/>
      <c r="AF48" s="17"/>
      <c r="AG48" s="17"/>
      <c r="AH48" s="17"/>
      <c r="AI48" s="22"/>
      <c r="AJ48" s="22"/>
      <c r="AK48" s="22"/>
      <c r="AL48" s="22"/>
      <c r="AM48" s="101"/>
      <c r="AN48" s="101"/>
      <c r="AO48" s="101"/>
      <c r="AP48" s="101"/>
      <c r="AQ48" s="101"/>
      <c r="AR48" s="101"/>
      <c r="AS48" s="101"/>
      <c r="AT48" s="22"/>
      <c r="AU48" s="22"/>
      <c r="AV48" s="22"/>
      <c r="AW48" s="22"/>
      <c r="AX48" s="22"/>
      <c r="AY48" s="22"/>
      <c r="AZ48" s="22"/>
      <c r="BA48" s="101"/>
      <c r="BB48" s="101"/>
      <c r="BC48" s="101"/>
      <c r="BD48" s="101"/>
      <c r="BE48" s="101"/>
      <c r="BF48" s="101"/>
      <c r="BG48" s="101"/>
      <c r="BH48" s="13"/>
      <c r="BI48" s="17"/>
      <c r="BJ48" s="17"/>
      <c r="BK48" s="17"/>
      <c r="BL48" s="22"/>
      <c r="BM48" s="22"/>
      <c r="BN48" s="22"/>
      <c r="BO48" s="22"/>
      <c r="BP48" s="101"/>
      <c r="BQ48" s="101"/>
      <c r="BR48" s="101"/>
      <c r="BS48" s="101"/>
      <c r="BT48" s="101"/>
      <c r="BU48" s="101"/>
      <c r="BV48" s="101"/>
      <c r="BW48" s="22"/>
      <c r="BX48" s="22"/>
      <c r="BY48" s="22"/>
      <c r="BZ48" s="22"/>
      <c r="CA48" s="22"/>
      <c r="CB48" s="22"/>
      <c r="CC48" s="22"/>
      <c r="CD48" s="101"/>
      <c r="CE48" s="101"/>
      <c r="CF48" s="101"/>
      <c r="CG48" s="101"/>
      <c r="CH48" s="101"/>
      <c r="CI48" s="101"/>
      <c r="CJ48" s="101"/>
      <c r="CK48" s="13"/>
      <c r="CL48" s="17"/>
      <c r="CM48" s="17"/>
      <c r="CN48" s="17"/>
      <c r="CO48" s="22"/>
      <c r="CP48" s="22"/>
      <c r="CQ48" s="22"/>
      <c r="CR48" s="22"/>
      <c r="CS48" s="101"/>
      <c r="CT48" s="101"/>
      <c r="CU48" s="101"/>
      <c r="CV48" s="101"/>
      <c r="CW48" s="101"/>
      <c r="CX48" s="101"/>
      <c r="CY48" s="101"/>
      <c r="CZ48" s="22"/>
      <c r="DA48" s="22"/>
      <c r="DB48" s="22"/>
      <c r="DC48" s="22"/>
      <c r="DD48" s="22"/>
      <c r="DE48" s="22"/>
      <c r="DF48" s="22"/>
      <c r="DG48" s="101"/>
      <c r="DH48" s="101"/>
      <c r="DI48" s="101"/>
      <c r="DJ48" s="101"/>
      <c r="DK48" s="101"/>
      <c r="DL48" s="101"/>
      <c r="DM48" s="101"/>
      <c r="DN48" s="13"/>
      <c r="DO48" s="17"/>
      <c r="DP48" s="17"/>
      <c r="DQ48" s="17"/>
      <c r="DR48" s="22"/>
      <c r="DS48" s="22"/>
      <c r="DT48" s="22"/>
      <c r="DU48" s="22"/>
      <c r="DV48" s="101"/>
      <c r="DW48" s="101"/>
      <c r="DX48" s="101"/>
      <c r="DY48" s="101"/>
      <c r="DZ48" s="101"/>
      <c r="EA48" s="101"/>
      <c r="EB48" s="101"/>
      <c r="EC48" s="22"/>
      <c r="ED48" s="22"/>
      <c r="EE48" s="22"/>
      <c r="EF48" s="22"/>
      <c r="EG48" s="22"/>
      <c r="EH48" s="22"/>
      <c r="EI48" s="22"/>
      <c r="EJ48" s="101"/>
      <c r="EK48" s="101"/>
      <c r="EL48" s="101"/>
      <c r="EM48" s="101"/>
      <c r="EN48" s="101"/>
      <c r="EO48" s="101"/>
      <c r="EP48" s="101"/>
      <c r="EQ48" s="13"/>
      <c r="ER48" s="17"/>
      <c r="ES48" s="17"/>
      <c r="ET48" s="17"/>
      <c r="EU48" s="22"/>
      <c r="EV48" s="22"/>
      <c r="EW48" s="22"/>
      <c r="EX48" s="22"/>
      <c r="EY48" s="101"/>
      <c r="EZ48" s="101"/>
      <c r="FA48" s="101"/>
      <c r="FB48" s="101"/>
      <c r="FC48" s="101"/>
      <c r="FD48" s="101"/>
      <c r="FE48" s="101"/>
      <c r="FF48" s="22"/>
      <c r="FG48" s="22"/>
      <c r="FH48" s="22"/>
      <c r="FI48" s="22"/>
      <c r="FJ48" s="22"/>
      <c r="FK48" s="22"/>
      <c r="FL48" s="22"/>
      <c r="FM48" s="101"/>
      <c r="FN48" s="101"/>
      <c r="FO48" s="101"/>
      <c r="FP48" s="101"/>
      <c r="FQ48" s="101"/>
      <c r="FR48" s="101"/>
      <c r="FS48" s="101"/>
      <c r="FT48" s="13"/>
      <c r="FU48" s="17"/>
      <c r="FV48" s="17"/>
      <c r="FW48" s="17"/>
      <c r="FX48" s="22"/>
      <c r="FY48" s="22"/>
      <c r="FZ48" s="22"/>
      <c r="GA48" s="22"/>
      <c r="GB48" s="101"/>
      <c r="GC48" s="101"/>
      <c r="GD48" s="101"/>
      <c r="GE48" s="101"/>
      <c r="GF48" s="101"/>
      <c r="GG48" s="101"/>
      <c r="GH48" s="101"/>
      <c r="GI48" s="22"/>
      <c r="GJ48" s="22"/>
      <c r="GK48" s="22"/>
      <c r="GL48" s="22"/>
      <c r="GM48" s="22"/>
      <c r="GN48" s="22"/>
      <c r="GO48" s="22"/>
      <c r="GP48" s="101"/>
      <c r="GQ48" s="101"/>
      <c r="GR48" s="101"/>
      <c r="GS48" s="101"/>
      <c r="GT48" s="101"/>
      <c r="GU48" s="101"/>
      <c r="GV48" s="101"/>
      <c r="GW48" s="13"/>
      <c r="GX48" s="17"/>
      <c r="GY48" s="17"/>
      <c r="GZ48" s="17"/>
      <c r="HA48" s="22"/>
      <c r="HB48" s="22"/>
      <c r="HC48" s="22"/>
      <c r="HD48" s="22"/>
      <c r="HE48" s="101"/>
      <c r="HF48" s="101"/>
      <c r="HG48" s="101"/>
      <c r="HH48" s="101"/>
      <c r="HI48" s="101"/>
      <c r="HJ48" s="101"/>
      <c r="HK48" s="101"/>
      <c r="HL48" s="22"/>
      <c r="HM48" s="22"/>
      <c r="HN48" s="22"/>
      <c r="HO48" s="22"/>
      <c r="HP48" s="22"/>
      <c r="HQ48" s="22"/>
      <c r="HR48" s="22"/>
      <c r="HS48" s="101"/>
      <c r="HT48" s="101"/>
      <c r="HU48" s="101"/>
      <c r="HV48" s="101"/>
      <c r="HW48" s="101"/>
      <c r="HX48" s="101"/>
      <c r="HY48" s="101"/>
      <c r="HZ48" s="13"/>
      <c r="IA48" s="17"/>
      <c r="IB48" s="17"/>
      <c r="IC48" s="17"/>
      <c r="ID48" s="22"/>
      <c r="IE48" s="22"/>
      <c r="IF48" s="22"/>
      <c r="IG48" s="22"/>
      <c r="IH48" s="101"/>
      <c r="II48" s="101"/>
      <c r="IJ48" s="101"/>
      <c r="IK48" s="101"/>
      <c r="IL48" s="101"/>
      <c r="IM48" s="101"/>
      <c r="IN48" s="101"/>
      <c r="IO48" s="22"/>
      <c r="IP48" s="22"/>
      <c r="IQ48" s="22"/>
      <c r="IR48" s="22"/>
      <c r="IS48" s="22"/>
      <c r="IT48" s="22"/>
      <c r="IU48" s="22"/>
      <c r="IV48" s="101"/>
      <c r="IW48" s="101"/>
      <c r="IX48" s="101"/>
      <c r="IY48" s="101"/>
      <c r="IZ48" s="101"/>
      <c r="JA48" s="101"/>
      <c r="JB48" s="101"/>
      <c r="JC48" s="13"/>
      <c r="JD48" s="17"/>
      <c r="JE48" s="17"/>
      <c r="JF48" s="17"/>
      <c r="JG48" s="22"/>
      <c r="JH48" s="22"/>
      <c r="JI48" s="22"/>
      <c r="JJ48" s="22"/>
      <c r="JK48" s="101"/>
      <c r="JL48" s="101"/>
      <c r="JM48" s="101"/>
      <c r="JN48" s="101"/>
      <c r="JO48" s="101"/>
      <c r="JP48" s="101"/>
      <c r="JQ48" s="101"/>
      <c r="JR48" s="22"/>
      <c r="JS48" s="22"/>
      <c r="JT48" s="22"/>
      <c r="JU48" s="22"/>
      <c r="JV48" s="22"/>
      <c r="JW48" s="22"/>
      <c r="JX48" s="22"/>
      <c r="JY48" s="101"/>
      <c r="JZ48" s="101"/>
      <c r="KA48" s="101"/>
      <c r="KB48" s="101"/>
      <c r="KC48" s="101"/>
      <c r="KD48" s="101"/>
      <c r="KE48" s="101"/>
      <c r="KF48" s="13"/>
    </row>
    <row r="49" spans="2:292" ht="18">
      <c r="B49" s="4">
        <f>$B$61</f>
        <v>0</v>
      </c>
      <c r="C49" s="17"/>
      <c r="D49" s="17"/>
      <c r="E49" s="17"/>
      <c r="F49" s="22"/>
      <c r="G49" s="22"/>
      <c r="H49" s="22"/>
      <c r="I49" s="22"/>
      <c r="J49" s="101"/>
      <c r="K49" s="101"/>
      <c r="L49" s="101"/>
      <c r="M49" s="101"/>
      <c r="N49" s="101"/>
      <c r="O49" s="101"/>
      <c r="P49" s="101"/>
      <c r="Q49" s="22"/>
      <c r="R49" s="22"/>
      <c r="S49" s="22"/>
      <c r="T49" s="22"/>
      <c r="U49" s="22"/>
      <c r="V49" s="22"/>
      <c r="W49" s="22"/>
      <c r="X49" s="101"/>
      <c r="Y49" s="101"/>
      <c r="Z49" s="101"/>
      <c r="AA49" s="101"/>
      <c r="AB49" s="101"/>
      <c r="AC49" s="101"/>
      <c r="AD49" s="101"/>
      <c r="AE49" s="18"/>
      <c r="AF49" s="17"/>
      <c r="AG49" s="17"/>
      <c r="AH49" s="17"/>
      <c r="AI49" s="22"/>
      <c r="AJ49" s="22"/>
      <c r="AK49" s="22"/>
      <c r="AL49" s="22"/>
      <c r="AM49" s="101"/>
      <c r="AN49" s="101"/>
      <c r="AO49" s="101"/>
      <c r="AP49" s="101"/>
      <c r="AQ49" s="101"/>
      <c r="AR49" s="101"/>
      <c r="AS49" s="101"/>
      <c r="AT49" s="22"/>
      <c r="AU49" s="22"/>
      <c r="AV49" s="22"/>
      <c r="AW49" s="22"/>
      <c r="AX49" s="22"/>
      <c r="AY49" s="22"/>
      <c r="AZ49" s="22"/>
      <c r="BA49" s="101"/>
      <c r="BB49" s="101"/>
      <c r="BC49" s="101"/>
      <c r="BD49" s="101"/>
      <c r="BE49" s="101"/>
      <c r="BF49" s="101"/>
      <c r="BG49" s="101"/>
      <c r="BH49" s="13"/>
      <c r="BI49" s="17"/>
      <c r="BJ49" s="17"/>
      <c r="BK49" s="17"/>
      <c r="BL49" s="22"/>
      <c r="BM49" s="22"/>
      <c r="BN49" s="22"/>
      <c r="BO49" s="22"/>
      <c r="BP49" s="101"/>
      <c r="BQ49" s="101"/>
      <c r="BR49" s="101"/>
      <c r="BS49" s="101"/>
      <c r="BT49" s="101"/>
      <c r="BU49" s="101"/>
      <c r="BV49" s="101"/>
      <c r="BW49" s="22"/>
      <c r="BX49" s="22"/>
      <c r="BY49" s="22"/>
      <c r="BZ49" s="22"/>
      <c r="CA49" s="22"/>
      <c r="CB49" s="22"/>
      <c r="CC49" s="22"/>
      <c r="CD49" s="101"/>
      <c r="CE49" s="101"/>
      <c r="CF49" s="101"/>
      <c r="CG49" s="101"/>
      <c r="CH49" s="101"/>
      <c r="CI49" s="101"/>
      <c r="CJ49" s="101"/>
      <c r="CK49" s="13"/>
      <c r="CL49" s="17"/>
      <c r="CM49" s="17"/>
      <c r="CN49" s="17"/>
      <c r="CO49" s="22"/>
      <c r="CP49" s="22"/>
      <c r="CQ49" s="22"/>
      <c r="CR49" s="22"/>
      <c r="CS49" s="101"/>
      <c r="CT49" s="101"/>
      <c r="CU49" s="101"/>
      <c r="CV49" s="101"/>
      <c r="CW49" s="101"/>
      <c r="CX49" s="101"/>
      <c r="CY49" s="101"/>
      <c r="CZ49" s="22"/>
      <c r="DA49" s="22"/>
      <c r="DB49" s="22"/>
      <c r="DC49" s="22"/>
      <c r="DD49" s="22"/>
      <c r="DE49" s="22"/>
      <c r="DF49" s="22"/>
      <c r="DG49" s="101"/>
      <c r="DH49" s="101"/>
      <c r="DI49" s="101"/>
      <c r="DJ49" s="101"/>
      <c r="DK49" s="101"/>
      <c r="DL49" s="101"/>
      <c r="DM49" s="101"/>
      <c r="DN49" s="13"/>
      <c r="DO49" s="17"/>
      <c r="DP49" s="17"/>
      <c r="DQ49" s="17"/>
      <c r="DR49" s="22"/>
      <c r="DS49" s="22"/>
      <c r="DT49" s="22"/>
      <c r="DU49" s="22"/>
      <c r="DV49" s="101"/>
      <c r="DW49" s="101"/>
      <c r="DX49" s="101"/>
      <c r="DY49" s="101"/>
      <c r="DZ49" s="101"/>
      <c r="EA49" s="101"/>
      <c r="EB49" s="101"/>
      <c r="EC49" s="22"/>
      <c r="ED49" s="22"/>
      <c r="EE49" s="22"/>
      <c r="EF49" s="22"/>
      <c r="EG49" s="22"/>
      <c r="EH49" s="22"/>
      <c r="EI49" s="22"/>
      <c r="EJ49" s="101"/>
      <c r="EK49" s="101"/>
      <c r="EL49" s="101"/>
      <c r="EM49" s="101"/>
      <c r="EN49" s="101"/>
      <c r="EO49" s="101"/>
      <c r="EP49" s="101"/>
      <c r="EQ49" s="13"/>
      <c r="ER49" s="17"/>
      <c r="ES49" s="17"/>
      <c r="ET49" s="17"/>
      <c r="EU49" s="22"/>
      <c r="EV49" s="22"/>
      <c r="EW49" s="22"/>
      <c r="EX49" s="22"/>
      <c r="EY49" s="101"/>
      <c r="EZ49" s="101"/>
      <c r="FA49" s="101"/>
      <c r="FB49" s="101"/>
      <c r="FC49" s="101"/>
      <c r="FD49" s="101"/>
      <c r="FE49" s="101"/>
      <c r="FF49" s="22"/>
      <c r="FG49" s="22"/>
      <c r="FH49" s="22"/>
      <c r="FI49" s="22"/>
      <c r="FJ49" s="22"/>
      <c r="FK49" s="22"/>
      <c r="FL49" s="22"/>
      <c r="FM49" s="101"/>
      <c r="FN49" s="101"/>
      <c r="FO49" s="101"/>
      <c r="FP49" s="101"/>
      <c r="FQ49" s="101"/>
      <c r="FR49" s="101"/>
      <c r="FS49" s="101"/>
      <c r="FT49" s="13"/>
      <c r="FU49" s="17"/>
      <c r="FV49" s="17"/>
      <c r="FW49" s="17"/>
      <c r="FX49" s="22"/>
      <c r="FY49" s="22"/>
      <c r="FZ49" s="22"/>
      <c r="GA49" s="22"/>
      <c r="GB49" s="101"/>
      <c r="GC49" s="101"/>
      <c r="GD49" s="101"/>
      <c r="GE49" s="101"/>
      <c r="GF49" s="101"/>
      <c r="GG49" s="101"/>
      <c r="GH49" s="101"/>
      <c r="GI49" s="22"/>
      <c r="GJ49" s="22"/>
      <c r="GK49" s="22"/>
      <c r="GL49" s="22"/>
      <c r="GM49" s="22"/>
      <c r="GN49" s="22"/>
      <c r="GO49" s="22"/>
      <c r="GP49" s="101"/>
      <c r="GQ49" s="101"/>
      <c r="GR49" s="101"/>
      <c r="GS49" s="101"/>
      <c r="GT49" s="101"/>
      <c r="GU49" s="101"/>
      <c r="GV49" s="101"/>
      <c r="GW49" s="13"/>
      <c r="GX49" s="17"/>
      <c r="GY49" s="17"/>
      <c r="GZ49" s="17"/>
      <c r="HA49" s="22"/>
      <c r="HB49" s="22"/>
      <c r="HC49" s="22"/>
      <c r="HD49" s="22"/>
      <c r="HE49" s="101"/>
      <c r="HF49" s="101"/>
      <c r="HG49" s="101"/>
      <c r="HH49" s="101"/>
      <c r="HI49" s="101"/>
      <c r="HJ49" s="101"/>
      <c r="HK49" s="101"/>
      <c r="HL49" s="22"/>
      <c r="HM49" s="22"/>
      <c r="HN49" s="22"/>
      <c r="HO49" s="22"/>
      <c r="HP49" s="22"/>
      <c r="HQ49" s="22"/>
      <c r="HR49" s="22"/>
      <c r="HS49" s="101"/>
      <c r="HT49" s="101"/>
      <c r="HU49" s="101"/>
      <c r="HV49" s="101"/>
      <c r="HW49" s="101"/>
      <c r="HX49" s="101"/>
      <c r="HY49" s="101"/>
      <c r="HZ49" s="13"/>
      <c r="IA49" s="17"/>
      <c r="IB49" s="17"/>
      <c r="IC49" s="17"/>
      <c r="ID49" s="22"/>
      <c r="IE49" s="22"/>
      <c r="IF49" s="22"/>
      <c r="IG49" s="22"/>
      <c r="IH49" s="101"/>
      <c r="II49" s="101"/>
      <c r="IJ49" s="101"/>
      <c r="IK49" s="101"/>
      <c r="IL49" s="101"/>
      <c r="IM49" s="101"/>
      <c r="IN49" s="101"/>
      <c r="IO49" s="22"/>
      <c r="IP49" s="22"/>
      <c r="IQ49" s="22"/>
      <c r="IR49" s="22"/>
      <c r="IS49" s="22"/>
      <c r="IT49" s="22"/>
      <c r="IU49" s="22"/>
      <c r="IV49" s="101"/>
      <c r="IW49" s="101"/>
      <c r="IX49" s="101"/>
      <c r="IY49" s="101"/>
      <c r="IZ49" s="101"/>
      <c r="JA49" s="101"/>
      <c r="JB49" s="101"/>
      <c r="JC49" s="13"/>
      <c r="JD49" s="17"/>
      <c r="JE49" s="17"/>
      <c r="JF49" s="17"/>
      <c r="JG49" s="22"/>
      <c r="JH49" s="22"/>
      <c r="JI49" s="22"/>
      <c r="JJ49" s="22"/>
      <c r="JK49" s="101"/>
      <c r="JL49" s="101"/>
      <c r="JM49" s="101"/>
      <c r="JN49" s="101"/>
      <c r="JO49" s="101"/>
      <c r="JP49" s="101"/>
      <c r="JQ49" s="101"/>
      <c r="JR49" s="22"/>
      <c r="JS49" s="22"/>
      <c r="JT49" s="22"/>
      <c r="JU49" s="22"/>
      <c r="JV49" s="22"/>
      <c r="JW49" s="22"/>
      <c r="JX49" s="22"/>
      <c r="JY49" s="101"/>
      <c r="JZ49" s="101"/>
      <c r="KA49" s="101"/>
      <c r="KB49" s="101"/>
      <c r="KC49" s="101"/>
      <c r="KD49" s="101"/>
      <c r="KE49" s="101"/>
      <c r="KF49" s="13"/>
    </row>
    <row r="50" spans="2:292" ht="18">
      <c r="B50" s="4">
        <f>$B$62</f>
        <v>0</v>
      </c>
      <c r="C50" s="17"/>
      <c r="D50" s="17"/>
      <c r="E50" s="17"/>
      <c r="F50" s="22"/>
      <c r="G50" s="22"/>
      <c r="H50" s="22"/>
      <c r="I50" s="22"/>
      <c r="J50" s="101"/>
      <c r="K50" s="101"/>
      <c r="L50" s="101"/>
      <c r="M50" s="101"/>
      <c r="N50" s="101"/>
      <c r="O50" s="101"/>
      <c r="P50" s="101"/>
      <c r="Q50" s="22"/>
      <c r="R50" s="22"/>
      <c r="S50" s="22"/>
      <c r="T50" s="22"/>
      <c r="U50" s="22"/>
      <c r="V50" s="22"/>
      <c r="W50" s="22"/>
      <c r="X50" s="101"/>
      <c r="Y50" s="101"/>
      <c r="Z50" s="101"/>
      <c r="AA50" s="101"/>
      <c r="AB50" s="101"/>
      <c r="AC50" s="101"/>
      <c r="AD50" s="101"/>
      <c r="AE50" s="18"/>
      <c r="AF50" s="17"/>
      <c r="AG50" s="17"/>
      <c r="AH50" s="17"/>
      <c r="AI50" s="22"/>
      <c r="AJ50" s="22"/>
      <c r="AK50" s="22"/>
      <c r="AL50" s="22"/>
      <c r="AM50" s="101"/>
      <c r="AN50" s="101"/>
      <c r="AO50" s="101"/>
      <c r="AP50" s="101"/>
      <c r="AQ50" s="101"/>
      <c r="AR50" s="101"/>
      <c r="AS50" s="101"/>
      <c r="AT50" s="22"/>
      <c r="AU50" s="22"/>
      <c r="AV50" s="22"/>
      <c r="AW50" s="22"/>
      <c r="AX50" s="22"/>
      <c r="AY50" s="22"/>
      <c r="AZ50" s="22"/>
      <c r="BA50" s="101"/>
      <c r="BB50" s="101"/>
      <c r="BC50" s="101"/>
      <c r="BD50" s="101"/>
      <c r="BE50" s="101"/>
      <c r="BF50" s="101"/>
      <c r="BG50" s="101"/>
      <c r="BH50" s="13"/>
      <c r="BI50" s="17"/>
      <c r="BJ50" s="17"/>
      <c r="BK50" s="17"/>
      <c r="BL50" s="22"/>
      <c r="BM50" s="22"/>
      <c r="BN50" s="22"/>
      <c r="BO50" s="22"/>
      <c r="BP50" s="101"/>
      <c r="BQ50" s="101"/>
      <c r="BR50" s="101"/>
      <c r="BS50" s="101"/>
      <c r="BT50" s="101"/>
      <c r="BU50" s="101"/>
      <c r="BV50" s="101"/>
      <c r="BW50" s="22"/>
      <c r="BX50" s="22"/>
      <c r="BY50" s="22"/>
      <c r="BZ50" s="22"/>
      <c r="CA50" s="22"/>
      <c r="CB50" s="22"/>
      <c r="CC50" s="22"/>
      <c r="CD50" s="101"/>
      <c r="CE50" s="101"/>
      <c r="CF50" s="101"/>
      <c r="CG50" s="101"/>
      <c r="CH50" s="101"/>
      <c r="CI50" s="101"/>
      <c r="CJ50" s="101"/>
      <c r="CK50" s="13"/>
      <c r="CL50" s="17"/>
      <c r="CM50" s="17"/>
      <c r="CN50" s="17"/>
      <c r="CO50" s="22"/>
      <c r="CP50" s="22"/>
      <c r="CQ50" s="22"/>
      <c r="CR50" s="22"/>
      <c r="CS50" s="101"/>
      <c r="CT50" s="101"/>
      <c r="CU50" s="101"/>
      <c r="CV50" s="101"/>
      <c r="CW50" s="101"/>
      <c r="CX50" s="101"/>
      <c r="CY50" s="101"/>
      <c r="CZ50" s="22"/>
      <c r="DA50" s="22"/>
      <c r="DB50" s="22"/>
      <c r="DC50" s="22"/>
      <c r="DD50" s="22"/>
      <c r="DE50" s="22"/>
      <c r="DF50" s="22"/>
      <c r="DG50" s="101"/>
      <c r="DH50" s="101"/>
      <c r="DI50" s="101"/>
      <c r="DJ50" s="101"/>
      <c r="DK50" s="101"/>
      <c r="DL50" s="101"/>
      <c r="DM50" s="101"/>
      <c r="DN50" s="13"/>
      <c r="DO50" s="17"/>
      <c r="DP50" s="17"/>
      <c r="DQ50" s="17"/>
      <c r="DR50" s="22"/>
      <c r="DS50" s="22"/>
      <c r="DT50" s="22"/>
      <c r="DU50" s="22"/>
      <c r="DV50" s="101"/>
      <c r="DW50" s="101"/>
      <c r="DX50" s="101"/>
      <c r="DY50" s="101"/>
      <c r="DZ50" s="101"/>
      <c r="EA50" s="101"/>
      <c r="EB50" s="101"/>
      <c r="EC50" s="22"/>
      <c r="ED50" s="22"/>
      <c r="EE50" s="22"/>
      <c r="EF50" s="22"/>
      <c r="EG50" s="22"/>
      <c r="EH50" s="22"/>
      <c r="EI50" s="22"/>
      <c r="EJ50" s="101"/>
      <c r="EK50" s="101"/>
      <c r="EL50" s="101"/>
      <c r="EM50" s="101"/>
      <c r="EN50" s="101"/>
      <c r="EO50" s="101"/>
      <c r="EP50" s="101"/>
      <c r="EQ50" s="13"/>
      <c r="ER50" s="17"/>
      <c r="ES50" s="17"/>
      <c r="ET50" s="17"/>
      <c r="EU50" s="22"/>
      <c r="EV50" s="22"/>
      <c r="EW50" s="22"/>
      <c r="EX50" s="22"/>
      <c r="EY50" s="101"/>
      <c r="EZ50" s="101"/>
      <c r="FA50" s="101"/>
      <c r="FB50" s="101"/>
      <c r="FC50" s="101"/>
      <c r="FD50" s="101"/>
      <c r="FE50" s="101"/>
      <c r="FF50" s="22"/>
      <c r="FG50" s="22"/>
      <c r="FH50" s="22"/>
      <c r="FI50" s="22"/>
      <c r="FJ50" s="22"/>
      <c r="FK50" s="22"/>
      <c r="FL50" s="22"/>
      <c r="FM50" s="101"/>
      <c r="FN50" s="101"/>
      <c r="FO50" s="101"/>
      <c r="FP50" s="101"/>
      <c r="FQ50" s="101"/>
      <c r="FR50" s="101"/>
      <c r="FS50" s="101"/>
      <c r="FT50" s="13"/>
      <c r="FU50" s="17"/>
      <c r="FV50" s="17"/>
      <c r="FW50" s="17"/>
      <c r="FX50" s="22"/>
      <c r="FY50" s="22"/>
      <c r="FZ50" s="22"/>
      <c r="GA50" s="22"/>
      <c r="GB50" s="101"/>
      <c r="GC50" s="101"/>
      <c r="GD50" s="101"/>
      <c r="GE50" s="101"/>
      <c r="GF50" s="101"/>
      <c r="GG50" s="101"/>
      <c r="GH50" s="101"/>
      <c r="GI50" s="22"/>
      <c r="GJ50" s="22"/>
      <c r="GK50" s="22"/>
      <c r="GL50" s="22"/>
      <c r="GM50" s="22"/>
      <c r="GN50" s="22"/>
      <c r="GO50" s="22"/>
      <c r="GP50" s="101"/>
      <c r="GQ50" s="101"/>
      <c r="GR50" s="101"/>
      <c r="GS50" s="101"/>
      <c r="GT50" s="101"/>
      <c r="GU50" s="101"/>
      <c r="GV50" s="101"/>
      <c r="GW50" s="13"/>
      <c r="GX50" s="17"/>
      <c r="GY50" s="17"/>
      <c r="GZ50" s="17"/>
      <c r="HA50" s="22"/>
      <c r="HB50" s="22"/>
      <c r="HC50" s="22"/>
      <c r="HD50" s="22"/>
      <c r="HE50" s="101"/>
      <c r="HF50" s="101"/>
      <c r="HG50" s="101"/>
      <c r="HH50" s="101"/>
      <c r="HI50" s="101"/>
      <c r="HJ50" s="101"/>
      <c r="HK50" s="101"/>
      <c r="HL50" s="22"/>
      <c r="HM50" s="22"/>
      <c r="HN50" s="22"/>
      <c r="HO50" s="22"/>
      <c r="HP50" s="22"/>
      <c r="HQ50" s="22"/>
      <c r="HR50" s="22"/>
      <c r="HS50" s="101"/>
      <c r="HT50" s="101"/>
      <c r="HU50" s="101"/>
      <c r="HV50" s="101"/>
      <c r="HW50" s="101"/>
      <c r="HX50" s="101"/>
      <c r="HY50" s="101"/>
      <c r="HZ50" s="13"/>
      <c r="IA50" s="17"/>
      <c r="IB50" s="17"/>
      <c r="IC50" s="17"/>
      <c r="ID50" s="22"/>
      <c r="IE50" s="22"/>
      <c r="IF50" s="22"/>
      <c r="IG50" s="22"/>
      <c r="IH50" s="101"/>
      <c r="II50" s="101"/>
      <c r="IJ50" s="101"/>
      <c r="IK50" s="101"/>
      <c r="IL50" s="101"/>
      <c r="IM50" s="101"/>
      <c r="IN50" s="101"/>
      <c r="IO50" s="22"/>
      <c r="IP50" s="22"/>
      <c r="IQ50" s="22"/>
      <c r="IR50" s="22"/>
      <c r="IS50" s="22"/>
      <c r="IT50" s="22"/>
      <c r="IU50" s="22"/>
      <c r="IV50" s="101"/>
      <c r="IW50" s="101"/>
      <c r="IX50" s="101"/>
      <c r="IY50" s="101"/>
      <c r="IZ50" s="101"/>
      <c r="JA50" s="101"/>
      <c r="JB50" s="101"/>
      <c r="JC50" s="13"/>
      <c r="JD50" s="17"/>
      <c r="JE50" s="17"/>
      <c r="JF50" s="17"/>
      <c r="JG50" s="22"/>
      <c r="JH50" s="22"/>
      <c r="JI50" s="22"/>
      <c r="JJ50" s="22"/>
      <c r="JK50" s="101"/>
      <c r="JL50" s="101"/>
      <c r="JM50" s="101"/>
      <c r="JN50" s="101"/>
      <c r="JO50" s="101"/>
      <c r="JP50" s="101"/>
      <c r="JQ50" s="101"/>
      <c r="JR50" s="22"/>
      <c r="JS50" s="22"/>
      <c r="JT50" s="22"/>
      <c r="JU50" s="22"/>
      <c r="JV50" s="22"/>
      <c r="JW50" s="22"/>
      <c r="JX50" s="22"/>
      <c r="JY50" s="101"/>
      <c r="JZ50" s="101"/>
      <c r="KA50" s="101"/>
      <c r="KB50" s="101"/>
      <c r="KC50" s="101"/>
      <c r="KD50" s="101"/>
      <c r="KE50" s="101"/>
      <c r="KF50" s="13"/>
    </row>
    <row r="51" spans="2:292" ht="18">
      <c r="B51" s="4">
        <f>$B$63</f>
        <v>0</v>
      </c>
      <c r="C51" s="17"/>
      <c r="D51" s="17"/>
      <c r="E51" s="17"/>
      <c r="F51" s="22"/>
      <c r="G51" s="22"/>
      <c r="H51" s="22"/>
      <c r="I51" s="22"/>
      <c r="J51" s="101"/>
      <c r="K51" s="101"/>
      <c r="L51" s="101"/>
      <c r="M51" s="101"/>
      <c r="N51" s="101"/>
      <c r="O51" s="101"/>
      <c r="P51" s="101"/>
      <c r="Q51" s="22"/>
      <c r="R51" s="22"/>
      <c r="S51" s="22"/>
      <c r="T51" s="22"/>
      <c r="U51" s="22"/>
      <c r="V51" s="22"/>
      <c r="W51" s="22"/>
      <c r="X51" s="101"/>
      <c r="Y51" s="101"/>
      <c r="Z51" s="101"/>
      <c r="AA51" s="101"/>
      <c r="AB51" s="101"/>
      <c r="AC51" s="101"/>
      <c r="AD51" s="101"/>
      <c r="AE51" s="18"/>
      <c r="AF51" s="17"/>
      <c r="AG51" s="17"/>
      <c r="AH51" s="17"/>
      <c r="AI51" s="22"/>
      <c r="AJ51" s="22"/>
      <c r="AK51" s="22"/>
      <c r="AL51" s="22"/>
      <c r="AM51" s="101"/>
      <c r="AN51" s="101"/>
      <c r="AO51" s="101"/>
      <c r="AP51" s="101"/>
      <c r="AQ51" s="101"/>
      <c r="AR51" s="101"/>
      <c r="AS51" s="101"/>
      <c r="AT51" s="22"/>
      <c r="AU51" s="22"/>
      <c r="AV51" s="22"/>
      <c r="AW51" s="22"/>
      <c r="AX51" s="22"/>
      <c r="AY51" s="22"/>
      <c r="AZ51" s="22"/>
      <c r="BA51" s="101"/>
      <c r="BB51" s="101"/>
      <c r="BC51" s="101"/>
      <c r="BD51" s="101"/>
      <c r="BE51" s="101"/>
      <c r="BF51" s="101"/>
      <c r="BG51" s="101"/>
      <c r="BH51" s="13"/>
      <c r="BI51" s="17"/>
      <c r="BJ51" s="17"/>
      <c r="BK51" s="17"/>
      <c r="BL51" s="22"/>
      <c r="BM51" s="22"/>
      <c r="BN51" s="22"/>
      <c r="BO51" s="22"/>
      <c r="BP51" s="101"/>
      <c r="BQ51" s="101"/>
      <c r="BR51" s="101"/>
      <c r="BS51" s="101"/>
      <c r="BT51" s="101"/>
      <c r="BU51" s="101"/>
      <c r="BV51" s="101"/>
      <c r="BW51" s="22"/>
      <c r="BX51" s="22"/>
      <c r="BY51" s="22"/>
      <c r="BZ51" s="22"/>
      <c r="CA51" s="22"/>
      <c r="CB51" s="22"/>
      <c r="CC51" s="22"/>
      <c r="CD51" s="101"/>
      <c r="CE51" s="101"/>
      <c r="CF51" s="101"/>
      <c r="CG51" s="101"/>
      <c r="CH51" s="101"/>
      <c r="CI51" s="101"/>
      <c r="CJ51" s="101"/>
      <c r="CK51" s="13"/>
      <c r="CL51" s="17"/>
      <c r="CM51" s="17"/>
      <c r="CN51" s="17"/>
      <c r="CO51" s="22"/>
      <c r="CP51" s="22"/>
      <c r="CQ51" s="22"/>
      <c r="CR51" s="22"/>
      <c r="CS51" s="101"/>
      <c r="CT51" s="101"/>
      <c r="CU51" s="101"/>
      <c r="CV51" s="101"/>
      <c r="CW51" s="101"/>
      <c r="CX51" s="101"/>
      <c r="CY51" s="101"/>
      <c r="CZ51" s="22"/>
      <c r="DA51" s="22"/>
      <c r="DB51" s="22"/>
      <c r="DC51" s="22"/>
      <c r="DD51" s="22"/>
      <c r="DE51" s="22"/>
      <c r="DF51" s="22"/>
      <c r="DG51" s="101"/>
      <c r="DH51" s="101"/>
      <c r="DI51" s="101"/>
      <c r="DJ51" s="101"/>
      <c r="DK51" s="101"/>
      <c r="DL51" s="101"/>
      <c r="DM51" s="101"/>
      <c r="DN51" s="13"/>
      <c r="DO51" s="17"/>
      <c r="DP51" s="17"/>
      <c r="DQ51" s="17"/>
      <c r="DR51" s="22"/>
      <c r="DS51" s="22"/>
      <c r="DT51" s="22"/>
      <c r="DU51" s="22"/>
      <c r="DV51" s="101"/>
      <c r="DW51" s="101"/>
      <c r="DX51" s="101"/>
      <c r="DY51" s="101"/>
      <c r="DZ51" s="101"/>
      <c r="EA51" s="101"/>
      <c r="EB51" s="101"/>
      <c r="EC51" s="22"/>
      <c r="ED51" s="22"/>
      <c r="EE51" s="22"/>
      <c r="EF51" s="22"/>
      <c r="EG51" s="22"/>
      <c r="EH51" s="22"/>
      <c r="EI51" s="22"/>
      <c r="EJ51" s="101"/>
      <c r="EK51" s="101"/>
      <c r="EL51" s="101"/>
      <c r="EM51" s="101"/>
      <c r="EN51" s="101"/>
      <c r="EO51" s="101"/>
      <c r="EP51" s="101"/>
      <c r="EQ51" s="13"/>
      <c r="ER51" s="17"/>
      <c r="ES51" s="17"/>
      <c r="ET51" s="17"/>
      <c r="EU51" s="22"/>
      <c r="EV51" s="22"/>
      <c r="EW51" s="22"/>
      <c r="EX51" s="22"/>
      <c r="EY51" s="101"/>
      <c r="EZ51" s="101"/>
      <c r="FA51" s="101"/>
      <c r="FB51" s="101"/>
      <c r="FC51" s="101"/>
      <c r="FD51" s="101"/>
      <c r="FE51" s="101"/>
      <c r="FF51" s="22"/>
      <c r="FG51" s="22"/>
      <c r="FH51" s="22"/>
      <c r="FI51" s="22"/>
      <c r="FJ51" s="22"/>
      <c r="FK51" s="22"/>
      <c r="FL51" s="22"/>
      <c r="FM51" s="101"/>
      <c r="FN51" s="101"/>
      <c r="FO51" s="101"/>
      <c r="FP51" s="101"/>
      <c r="FQ51" s="101"/>
      <c r="FR51" s="101"/>
      <c r="FS51" s="101"/>
      <c r="FT51" s="13"/>
      <c r="FU51" s="17"/>
      <c r="FV51" s="17"/>
      <c r="FW51" s="17"/>
      <c r="FX51" s="22"/>
      <c r="FY51" s="22"/>
      <c r="FZ51" s="22"/>
      <c r="GA51" s="22"/>
      <c r="GB51" s="101"/>
      <c r="GC51" s="101"/>
      <c r="GD51" s="101"/>
      <c r="GE51" s="101"/>
      <c r="GF51" s="101"/>
      <c r="GG51" s="101"/>
      <c r="GH51" s="101"/>
      <c r="GI51" s="22"/>
      <c r="GJ51" s="22"/>
      <c r="GK51" s="22"/>
      <c r="GL51" s="22"/>
      <c r="GM51" s="22"/>
      <c r="GN51" s="22"/>
      <c r="GO51" s="22"/>
      <c r="GP51" s="101"/>
      <c r="GQ51" s="101"/>
      <c r="GR51" s="101"/>
      <c r="GS51" s="101"/>
      <c r="GT51" s="101"/>
      <c r="GU51" s="101"/>
      <c r="GV51" s="101"/>
      <c r="GW51" s="13"/>
      <c r="GX51" s="17"/>
      <c r="GY51" s="17"/>
      <c r="GZ51" s="17"/>
      <c r="HA51" s="22"/>
      <c r="HB51" s="22"/>
      <c r="HC51" s="22"/>
      <c r="HD51" s="22"/>
      <c r="HE51" s="101"/>
      <c r="HF51" s="101"/>
      <c r="HG51" s="101"/>
      <c r="HH51" s="101"/>
      <c r="HI51" s="101"/>
      <c r="HJ51" s="101"/>
      <c r="HK51" s="101"/>
      <c r="HL51" s="22"/>
      <c r="HM51" s="22"/>
      <c r="HN51" s="22"/>
      <c r="HO51" s="22"/>
      <c r="HP51" s="22"/>
      <c r="HQ51" s="22"/>
      <c r="HR51" s="22"/>
      <c r="HS51" s="101"/>
      <c r="HT51" s="101"/>
      <c r="HU51" s="101"/>
      <c r="HV51" s="101"/>
      <c r="HW51" s="101"/>
      <c r="HX51" s="101"/>
      <c r="HY51" s="101"/>
      <c r="HZ51" s="13"/>
      <c r="IA51" s="17"/>
      <c r="IB51" s="17"/>
      <c r="IC51" s="17"/>
      <c r="ID51" s="22"/>
      <c r="IE51" s="22"/>
      <c r="IF51" s="22"/>
      <c r="IG51" s="22"/>
      <c r="IH51" s="101"/>
      <c r="II51" s="101"/>
      <c r="IJ51" s="101"/>
      <c r="IK51" s="101"/>
      <c r="IL51" s="101"/>
      <c r="IM51" s="101"/>
      <c r="IN51" s="101"/>
      <c r="IO51" s="22"/>
      <c r="IP51" s="22"/>
      <c r="IQ51" s="22"/>
      <c r="IR51" s="22"/>
      <c r="IS51" s="22"/>
      <c r="IT51" s="22"/>
      <c r="IU51" s="22"/>
      <c r="IV51" s="101"/>
      <c r="IW51" s="101"/>
      <c r="IX51" s="101"/>
      <c r="IY51" s="101"/>
      <c r="IZ51" s="101"/>
      <c r="JA51" s="101"/>
      <c r="JB51" s="101"/>
      <c r="JC51" s="13"/>
      <c r="JD51" s="17"/>
      <c r="JE51" s="17"/>
      <c r="JF51" s="17"/>
      <c r="JG51" s="22"/>
      <c r="JH51" s="22"/>
      <c r="JI51" s="22"/>
      <c r="JJ51" s="22"/>
      <c r="JK51" s="101"/>
      <c r="JL51" s="101"/>
      <c r="JM51" s="101"/>
      <c r="JN51" s="101"/>
      <c r="JO51" s="101"/>
      <c r="JP51" s="101"/>
      <c r="JQ51" s="101"/>
      <c r="JR51" s="22"/>
      <c r="JS51" s="22"/>
      <c r="JT51" s="22"/>
      <c r="JU51" s="22"/>
      <c r="JV51" s="22"/>
      <c r="JW51" s="22"/>
      <c r="JX51" s="22"/>
      <c r="JY51" s="101"/>
      <c r="JZ51" s="101"/>
      <c r="KA51" s="101"/>
      <c r="KB51" s="101"/>
      <c r="KC51" s="101"/>
      <c r="KD51" s="101"/>
      <c r="KE51" s="101"/>
      <c r="KF51" s="13"/>
    </row>
    <row r="52" spans="2:292" ht="18">
      <c r="B52" s="4">
        <f>$B$64</f>
        <v>0</v>
      </c>
      <c r="C52" s="17"/>
      <c r="D52" s="17"/>
      <c r="E52" s="17"/>
      <c r="F52" s="22"/>
      <c r="G52" s="22"/>
      <c r="H52" s="22"/>
      <c r="I52" s="22"/>
      <c r="J52" s="101"/>
      <c r="K52" s="101"/>
      <c r="L52" s="101"/>
      <c r="M52" s="101"/>
      <c r="N52" s="101"/>
      <c r="O52" s="101"/>
      <c r="P52" s="101"/>
      <c r="Q52" s="22"/>
      <c r="R52" s="22"/>
      <c r="S52" s="22"/>
      <c r="T52" s="22"/>
      <c r="U52" s="22"/>
      <c r="V52" s="22"/>
      <c r="W52" s="22"/>
      <c r="X52" s="101"/>
      <c r="Y52" s="101"/>
      <c r="Z52" s="101"/>
      <c r="AA52" s="101"/>
      <c r="AB52" s="101"/>
      <c r="AC52" s="101"/>
      <c r="AD52" s="101"/>
      <c r="AE52" s="18"/>
      <c r="AF52" s="17"/>
      <c r="AG52" s="17"/>
      <c r="AH52" s="17"/>
      <c r="AI52" s="22"/>
      <c r="AJ52" s="22"/>
      <c r="AK52" s="22"/>
      <c r="AL52" s="22"/>
      <c r="AM52" s="101"/>
      <c r="AN52" s="101"/>
      <c r="AO52" s="101"/>
      <c r="AP52" s="101"/>
      <c r="AQ52" s="101"/>
      <c r="AR52" s="101"/>
      <c r="AS52" s="101"/>
      <c r="AT52" s="22"/>
      <c r="AU52" s="22"/>
      <c r="AV52" s="22"/>
      <c r="AW52" s="22"/>
      <c r="AX52" s="22"/>
      <c r="AY52" s="22"/>
      <c r="AZ52" s="22"/>
      <c r="BA52" s="101"/>
      <c r="BB52" s="101"/>
      <c r="BC52" s="101"/>
      <c r="BD52" s="101"/>
      <c r="BE52" s="101"/>
      <c r="BF52" s="101"/>
      <c r="BG52" s="101"/>
      <c r="BH52" s="13"/>
      <c r="BI52" s="17"/>
      <c r="BJ52" s="17"/>
      <c r="BK52" s="17"/>
      <c r="BL52" s="22"/>
      <c r="BM52" s="22"/>
      <c r="BN52" s="22"/>
      <c r="BO52" s="22"/>
      <c r="BP52" s="101"/>
      <c r="BQ52" s="101"/>
      <c r="BR52" s="101"/>
      <c r="BS52" s="101"/>
      <c r="BT52" s="101"/>
      <c r="BU52" s="101"/>
      <c r="BV52" s="101"/>
      <c r="BW52" s="22"/>
      <c r="BX52" s="22"/>
      <c r="BY52" s="22"/>
      <c r="BZ52" s="22"/>
      <c r="CA52" s="22"/>
      <c r="CB52" s="22"/>
      <c r="CC52" s="22"/>
      <c r="CD52" s="101"/>
      <c r="CE52" s="101"/>
      <c r="CF52" s="101"/>
      <c r="CG52" s="101"/>
      <c r="CH52" s="101"/>
      <c r="CI52" s="101"/>
      <c r="CJ52" s="101"/>
      <c r="CK52" s="13"/>
      <c r="CL52" s="17"/>
      <c r="CM52" s="17"/>
      <c r="CN52" s="17"/>
      <c r="CO52" s="22"/>
      <c r="CP52" s="22"/>
      <c r="CQ52" s="22"/>
      <c r="CR52" s="22"/>
      <c r="CS52" s="101"/>
      <c r="CT52" s="101"/>
      <c r="CU52" s="101"/>
      <c r="CV52" s="101"/>
      <c r="CW52" s="101"/>
      <c r="CX52" s="101"/>
      <c r="CY52" s="101"/>
      <c r="CZ52" s="22"/>
      <c r="DA52" s="22"/>
      <c r="DB52" s="22"/>
      <c r="DC52" s="22"/>
      <c r="DD52" s="22"/>
      <c r="DE52" s="22"/>
      <c r="DF52" s="22"/>
      <c r="DG52" s="101"/>
      <c r="DH52" s="101"/>
      <c r="DI52" s="101"/>
      <c r="DJ52" s="101"/>
      <c r="DK52" s="101"/>
      <c r="DL52" s="101"/>
      <c r="DM52" s="101"/>
      <c r="DN52" s="13"/>
      <c r="DO52" s="17"/>
      <c r="DP52" s="17"/>
      <c r="DQ52" s="17"/>
      <c r="DR52" s="22"/>
      <c r="DS52" s="22"/>
      <c r="DT52" s="22"/>
      <c r="DU52" s="22"/>
      <c r="DV52" s="101"/>
      <c r="DW52" s="101"/>
      <c r="DX52" s="101"/>
      <c r="DY52" s="101"/>
      <c r="DZ52" s="101"/>
      <c r="EA52" s="101"/>
      <c r="EB52" s="101"/>
      <c r="EC52" s="22"/>
      <c r="ED52" s="22"/>
      <c r="EE52" s="22"/>
      <c r="EF52" s="22"/>
      <c r="EG52" s="22"/>
      <c r="EH52" s="22"/>
      <c r="EI52" s="22"/>
      <c r="EJ52" s="101"/>
      <c r="EK52" s="101"/>
      <c r="EL52" s="101"/>
      <c r="EM52" s="101"/>
      <c r="EN52" s="101"/>
      <c r="EO52" s="101"/>
      <c r="EP52" s="101"/>
      <c r="EQ52" s="13"/>
      <c r="ER52" s="17"/>
      <c r="ES52" s="17"/>
      <c r="ET52" s="17"/>
      <c r="EU52" s="22"/>
      <c r="EV52" s="22"/>
      <c r="EW52" s="22"/>
      <c r="EX52" s="22"/>
      <c r="EY52" s="101"/>
      <c r="EZ52" s="101"/>
      <c r="FA52" s="101"/>
      <c r="FB52" s="101"/>
      <c r="FC52" s="101"/>
      <c r="FD52" s="101"/>
      <c r="FE52" s="101"/>
      <c r="FF52" s="22"/>
      <c r="FG52" s="22"/>
      <c r="FH52" s="22"/>
      <c r="FI52" s="22"/>
      <c r="FJ52" s="22"/>
      <c r="FK52" s="22"/>
      <c r="FL52" s="22"/>
      <c r="FM52" s="101"/>
      <c r="FN52" s="101"/>
      <c r="FO52" s="101"/>
      <c r="FP52" s="101"/>
      <c r="FQ52" s="101"/>
      <c r="FR52" s="101"/>
      <c r="FS52" s="101"/>
      <c r="FT52" s="13"/>
      <c r="FU52" s="17"/>
      <c r="FV52" s="17"/>
      <c r="FW52" s="17"/>
      <c r="FX52" s="22"/>
      <c r="FY52" s="22"/>
      <c r="FZ52" s="22"/>
      <c r="GA52" s="22"/>
      <c r="GB52" s="101"/>
      <c r="GC52" s="101"/>
      <c r="GD52" s="101"/>
      <c r="GE52" s="101"/>
      <c r="GF52" s="101"/>
      <c r="GG52" s="101"/>
      <c r="GH52" s="101"/>
      <c r="GI52" s="22"/>
      <c r="GJ52" s="22"/>
      <c r="GK52" s="22"/>
      <c r="GL52" s="22"/>
      <c r="GM52" s="22"/>
      <c r="GN52" s="22"/>
      <c r="GO52" s="22"/>
      <c r="GP52" s="101"/>
      <c r="GQ52" s="101"/>
      <c r="GR52" s="101"/>
      <c r="GS52" s="101"/>
      <c r="GT52" s="101"/>
      <c r="GU52" s="101"/>
      <c r="GV52" s="101"/>
      <c r="GW52" s="13"/>
      <c r="GX52" s="17"/>
      <c r="GY52" s="17"/>
      <c r="GZ52" s="17"/>
      <c r="HA52" s="22"/>
      <c r="HB52" s="22"/>
      <c r="HC52" s="22"/>
      <c r="HD52" s="22"/>
      <c r="HE52" s="101"/>
      <c r="HF52" s="101"/>
      <c r="HG52" s="101"/>
      <c r="HH52" s="101"/>
      <c r="HI52" s="101"/>
      <c r="HJ52" s="101"/>
      <c r="HK52" s="101"/>
      <c r="HL52" s="22"/>
      <c r="HM52" s="22"/>
      <c r="HN52" s="22"/>
      <c r="HO52" s="22"/>
      <c r="HP52" s="22"/>
      <c r="HQ52" s="22"/>
      <c r="HR52" s="22"/>
      <c r="HS52" s="101"/>
      <c r="HT52" s="101"/>
      <c r="HU52" s="101"/>
      <c r="HV52" s="101"/>
      <c r="HW52" s="101"/>
      <c r="HX52" s="101"/>
      <c r="HY52" s="101"/>
      <c r="HZ52" s="13"/>
      <c r="IA52" s="17"/>
      <c r="IB52" s="17"/>
      <c r="IC52" s="17"/>
      <c r="ID52" s="22"/>
      <c r="IE52" s="22"/>
      <c r="IF52" s="22"/>
      <c r="IG52" s="22"/>
      <c r="IH52" s="101"/>
      <c r="II52" s="101"/>
      <c r="IJ52" s="101"/>
      <c r="IK52" s="101"/>
      <c r="IL52" s="101"/>
      <c r="IM52" s="101"/>
      <c r="IN52" s="101"/>
      <c r="IO52" s="22"/>
      <c r="IP52" s="22"/>
      <c r="IQ52" s="22"/>
      <c r="IR52" s="22"/>
      <c r="IS52" s="22"/>
      <c r="IT52" s="22"/>
      <c r="IU52" s="22"/>
      <c r="IV52" s="101"/>
      <c r="IW52" s="101"/>
      <c r="IX52" s="101"/>
      <c r="IY52" s="101"/>
      <c r="IZ52" s="101"/>
      <c r="JA52" s="101"/>
      <c r="JB52" s="101"/>
      <c r="JC52" s="13"/>
      <c r="JD52" s="17"/>
      <c r="JE52" s="17"/>
      <c r="JF52" s="17"/>
      <c r="JG52" s="22"/>
      <c r="JH52" s="22"/>
      <c r="JI52" s="22"/>
      <c r="JJ52" s="22"/>
      <c r="JK52" s="101"/>
      <c r="JL52" s="101"/>
      <c r="JM52" s="101"/>
      <c r="JN52" s="101"/>
      <c r="JO52" s="101"/>
      <c r="JP52" s="101"/>
      <c r="JQ52" s="101"/>
      <c r="JR52" s="22"/>
      <c r="JS52" s="22"/>
      <c r="JT52" s="22"/>
      <c r="JU52" s="22"/>
      <c r="JV52" s="22"/>
      <c r="JW52" s="22"/>
      <c r="JX52" s="22"/>
      <c r="JY52" s="101"/>
      <c r="JZ52" s="101"/>
      <c r="KA52" s="101"/>
      <c r="KB52" s="101"/>
      <c r="KC52" s="101"/>
      <c r="KD52" s="101"/>
      <c r="KE52" s="101"/>
      <c r="KF52" s="13"/>
    </row>
    <row r="54" spans="2:292">
      <c r="B54" s="76" t="s">
        <v>891</v>
      </c>
      <c r="C54" s="76" t="s">
        <v>890</v>
      </c>
      <c r="D54" s="76" t="s">
        <v>914</v>
      </c>
    </row>
    <row r="55" spans="2:292">
      <c r="B55" s="7" t="str">
        <f>'Matrix Lookups'!V4</f>
        <v>Central Single-Speed Heat Pump: 14 SEER, 8.7 HSPF</v>
      </c>
      <c r="C55" s="7">
        <f>'Matrix Lookups'!B4</f>
        <v>1</v>
      </c>
      <c r="D55" s="75" t="str">
        <f>'Matrix Lookups'!O4</f>
        <v>Tiered (E1)-No-No</v>
      </c>
    </row>
    <row r="56" spans="2:292">
      <c r="B56" s="7" t="str">
        <f>'Matrix Lookups'!V5</f>
        <v>Central Single-Speed Heat Pump Packaged Unit: 14 SEER, 8.7 HSPF</v>
      </c>
      <c r="C56" s="7">
        <f>'Matrix Lookups'!B5</f>
        <v>2</v>
      </c>
      <c r="D56" s="75" t="str">
        <f>'Matrix Lookups'!O5</f>
        <v>Tiered (E1 - All-Electric)-No-No</v>
      </c>
    </row>
    <row r="57" spans="2:292">
      <c r="B57" s="7" t="str">
        <f>'Matrix Lookups'!V6</f>
        <v>Ducted Variable Speed Heat Pump: 17 SEER, 9.4 HSPF</v>
      </c>
      <c r="C57" s="7">
        <f>'Matrix Lookups'!B6</f>
        <v>3</v>
      </c>
      <c r="D57" s="75" t="str">
        <f>'Matrix Lookups'!O6</f>
        <v>Time of Use (E-TOU-C)-No-No</v>
      </c>
    </row>
    <row r="58" spans="2:292">
      <c r="B58" s="7" t="str">
        <f>'Matrix Lookups'!V7</f>
        <v>Ductless Variable Speed Heat Pump: 19 SEER, 11 HSPF</v>
      </c>
      <c r="C58" s="7">
        <f>'Matrix Lookups'!B7</f>
        <v>4</v>
      </c>
      <c r="D58" s="75" t="str">
        <f>'Matrix Lookups'!O7</f>
        <v>Time of Use (E-TOU-C - All-Electric)-No-No</v>
      </c>
    </row>
    <row r="59" spans="2:292">
      <c r="B59" s="7"/>
      <c r="C59" s="7">
        <f>'Matrix Lookups'!B8</f>
        <v>5</v>
      </c>
      <c r="D59" s="75" t="str">
        <f>'Matrix Lookups'!O8</f>
        <v>Time of Use (E-TOU-B)-No-No</v>
      </c>
    </row>
    <row r="60" spans="2:292">
      <c r="B60" s="7"/>
      <c r="C60" s="7">
        <f>'Matrix Lookups'!B9</f>
        <v>6</v>
      </c>
      <c r="D60" s="75" t="str">
        <f>'Matrix Lookups'!O9</f>
        <v>Time of Use (E-TOU-D)-No-No</v>
      </c>
    </row>
    <row r="61" spans="2:292">
      <c r="B61" s="7"/>
      <c r="C61" s="7">
        <f>'Matrix Lookups'!B10</f>
        <v>11</v>
      </c>
      <c r="D61" s="75" t="str">
        <f>'Matrix Lookups'!O10</f>
        <v>Electric Vehicle (EV-2A)-No-No</v>
      </c>
    </row>
    <row r="62" spans="2:292">
      <c r="B62" s="7"/>
      <c r="C62" s="7">
        <f>'Matrix Lookups'!B11</f>
        <v>12</v>
      </c>
      <c r="D62" s="75" t="str">
        <f>'Matrix Lookups'!O11</f>
        <v>Tiered (E1)-No-Yes</v>
      </c>
    </row>
    <row r="63" spans="2:292">
      <c r="B63" s="7"/>
      <c r="C63" s="7">
        <f>'Matrix Lookups'!B12</f>
        <v>13</v>
      </c>
      <c r="D63" s="75" t="str">
        <f>'Matrix Lookups'!O12</f>
        <v>Tiered (E1 - All-Electric)-No-Yes</v>
      </c>
    </row>
    <row r="64" spans="2:292">
      <c r="B64" s="7"/>
      <c r="C64" s="7">
        <f>'Matrix Lookups'!B13</f>
        <v>16</v>
      </c>
      <c r="D64" s="75" t="str">
        <f>'Matrix Lookups'!O13</f>
        <v>Time of Use (E-TOU-C)-No-Yes</v>
      </c>
    </row>
    <row r="65" spans="4:4">
      <c r="D65" s="75" t="str">
        <f>'Matrix Lookups'!O14</f>
        <v>Time of Use (E-TOU-C - All-Electric)-No-Yes</v>
      </c>
    </row>
    <row r="66" spans="4:4">
      <c r="D66" s="75" t="str">
        <f>'Matrix Lookups'!O15</f>
        <v>Time of Use (E-TOU-B)-No-Yes</v>
      </c>
    </row>
    <row r="67" spans="4:4">
      <c r="D67" s="75" t="str">
        <f>'Matrix Lookups'!O16</f>
        <v>Time of Use (E-TOU-D)-No-Yes</v>
      </c>
    </row>
    <row r="68" spans="4:4">
      <c r="D68" s="75" t="str">
        <f>'Matrix Lookups'!O17</f>
        <v>Electric Vehicle (EV-2A)-No-Yes</v>
      </c>
    </row>
    <row r="69" spans="4:4">
      <c r="D69" s="75" t="str">
        <f>'Matrix Lookups'!O18</f>
        <v>Tiered (E1)-Yes-No</v>
      </c>
    </row>
    <row r="70" spans="4:4">
      <c r="D70" s="75" t="str">
        <f>'Matrix Lookups'!O19</f>
        <v>Tiered (E1 - All-Electric)-Yes-No</v>
      </c>
    </row>
    <row r="71" spans="4:4">
      <c r="D71" s="75" t="str">
        <f>'Matrix Lookups'!O20</f>
        <v>Time of Use (E-TOU-C)-Yes-No</v>
      </c>
    </row>
    <row r="72" spans="4:4">
      <c r="D72" s="75" t="str">
        <f>'Matrix Lookups'!O21</f>
        <v>Time of Use (E-TOU-C - All-Electric)-Yes-No</v>
      </c>
    </row>
    <row r="73" spans="4:4">
      <c r="D73" s="75" t="str">
        <f>'Matrix Lookups'!O22</f>
        <v>Time of Use (E-TOU-B)-Yes-No</v>
      </c>
    </row>
    <row r="74" spans="4:4">
      <c r="D74" s="75" t="str">
        <f>'Matrix Lookups'!O23</f>
        <v>Time of Use (E-TOU-D)-Yes-No</v>
      </c>
    </row>
    <row r="75" spans="4:4">
      <c r="D75" s="75" t="str">
        <f>'Matrix Lookups'!O24</f>
        <v>Electric Vehicle (EV-2A)-Yes-No</v>
      </c>
    </row>
    <row r="76" spans="4:4">
      <c r="D76" s="75" t="str">
        <f>'Matrix Lookups'!O25</f>
        <v>Tiered (E1)-Yes-Yes</v>
      </c>
    </row>
    <row r="77" spans="4:4">
      <c r="D77" s="75" t="str">
        <f>'Matrix Lookups'!O26</f>
        <v>Tiered (E1 - All-Electric)-Yes-Yes</v>
      </c>
    </row>
    <row r="78" spans="4:4">
      <c r="D78" s="75" t="str">
        <f>'Matrix Lookups'!O27</f>
        <v>Time of Use (E-TOU-C)-Yes-Yes</v>
      </c>
    </row>
    <row r="79" spans="4:4">
      <c r="D79" s="75" t="str">
        <f>'Matrix Lookups'!O28</f>
        <v>Time of Use (E-TOU-C - All-Electric)-Yes-Yes</v>
      </c>
    </row>
    <row r="80" spans="4:4">
      <c r="D80" s="75" t="str">
        <f>'Matrix Lookups'!O29</f>
        <v>Time of Use (E-TOU-B)-Yes-Yes</v>
      </c>
    </row>
    <row r="81" spans="4:4">
      <c r="D81" s="75" t="str">
        <f>'Matrix Lookups'!O30</f>
        <v>Time of Use (E-TOU-D)-Yes-Yes</v>
      </c>
    </row>
    <row r="82" spans="4:4">
      <c r="D82" s="75" t="str">
        <f>'Matrix Lookups'!O31</f>
        <v>Electric Vehicle (EV-2A)-Yes-Yes</v>
      </c>
    </row>
  </sheetData>
  <mergeCells count="40">
    <mergeCell ref="C41:AD41"/>
    <mergeCell ref="AF41:BG41"/>
    <mergeCell ref="BI41:CJ41"/>
    <mergeCell ref="CL41:DM41"/>
    <mergeCell ref="DO41:EP41"/>
    <mergeCell ref="ER41:FS41"/>
    <mergeCell ref="FU15:GV15"/>
    <mergeCell ref="GX15:HY15"/>
    <mergeCell ref="IA15:JB15"/>
    <mergeCell ref="JD15:KE15"/>
    <mergeCell ref="ER28:FS28"/>
    <mergeCell ref="FU41:GV41"/>
    <mergeCell ref="GX41:HY41"/>
    <mergeCell ref="IA41:JB41"/>
    <mergeCell ref="JD41:KE41"/>
    <mergeCell ref="FU28:GV28"/>
    <mergeCell ref="GX28:HY28"/>
    <mergeCell ref="IA28:JB28"/>
    <mergeCell ref="JD28:KE28"/>
    <mergeCell ref="C28:AD28"/>
    <mergeCell ref="AF28:BG28"/>
    <mergeCell ref="BI28:CJ28"/>
    <mergeCell ref="CL28:DM28"/>
    <mergeCell ref="DO28:EP28"/>
    <mergeCell ref="FU2:GV2"/>
    <mergeCell ref="GX2:HY2"/>
    <mergeCell ref="IA2:JB2"/>
    <mergeCell ref="JD2:KE2"/>
    <mergeCell ref="C15:AD15"/>
    <mergeCell ref="AF15:BG15"/>
    <mergeCell ref="BI15:CJ15"/>
    <mergeCell ref="CL15:DM15"/>
    <mergeCell ref="DO15:EP15"/>
    <mergeCell ref="ER15:FS15"/>
    <mergeCell ref="C2:AD2"/>
    <mergeCell ref="AF2:BG2"/>
    <mergeCell ref="BI2:CJ2"/>
    <mergeCell ref="CL2:DM2"/>
    <mergeCell ref="DO2:EP2"/>
    <mergeCell ref="ER2:FS2"/>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A0B963-50F6-4561-98EC-D5C85A1287EE}">
  <sheetPr codeName="Sheet11">
    <tabColor theme="0" tint="-0.499984740745262"/>
  </sheetPr>
  <dimension ref="B2:EB66"/>
  <sheetViews>
    <sheetView zoomScale="64" workbookViewId="0">
      <pane xSplit="2" ySplit="1" topLeftCell="C2" activePane="bottomRight" state="frozen"/>
      <selection activeCell="C6" sqref="C6"/>
      <selection pane="topRight" activeCell="C6" sqref="C6"/>
      <selection pane="bottomLeft" activeCell="C6" sqref="C6"/>
      <selection pane="bottomRight" activeCell="C6" sqref="C6"/>
    </sheetView>
  </sheetViews>
  <sheetFormatPr defaultColWidth="10.5546875" defaultRowHeight="14.4"/>
  <cols>
    <col min="1" max="1" width="10.5546875" style="75"/>
    <col min="2" max="2" width="45.77734375" style="75" bestFit="1" customWidth="1"/>
    <col min="3" max="14" width="13.109375" style="75" customWidth="1"/>
    <col min="15" max="15" width="2.5546875" style="7" customWidth="1"/>
    <col min="16" max="27" width="13.109375" style="75" customWidth="1"/>
    <col min="28" max="28" width="2.5546875" style="7" customWidth="1"/>
    <col min="29" max="40" width="13.109375" style="75" customWidth="1"/>
    <col min="41" max="41" width="2.5546875" style="7" customWidth="1"/>
    <col min="42" max="53" width="13.109375" style="75" customWidth="1"/>
    <col min="54" max="54" width="2.5546875" style="7" customWidth="1"/>
    <col min="55" max="66" width="13.109375" style="75" customWidth="1"/>
    <col min="67" max="67" width="2.5546875" style="7" customWidth="1"/>
    <col min="68" max="79" width="13.109375" style="75" customWidth="1"/>
    <col min="80" max="80" width="2.5546875" style="7" customWidth="1"/>
    <col min="81" max="92" width="13.109375" style="75" customWidth="1"/>
    <col min="93" max="93" width="2.5546875" style="7" customWidth="1"/>
    <col min="94" max="105" width="13.109375" style="75" customWidth="1"/>
    <col min="106" max="106" width="2.5546875" style="7" customWidth="1"/>
    <col min="107" max="118" width="13.109375" style="75" customWidth="1"/>
    <col min="119" max="119" width="2.5546875" style="7" customWidth="1"/>
    <col min="120" max="131" width="13.109375" style="75" customWidth="1"/>
    <col min="132" max="16384" width="10.5546875" style="75"/>
  </cols>
  <sheetData>
    <row r="2" spans="2:132">
      <c r="B2" s="4" t="s">
        <v>4</v>
      </c>
      <c r="C2" s="122">
        <f>$C$55</f>
        <v>1</v>
      </c>
      <c r="D2" s="123"/>
      <c r="E2" s="123"/>
      <c r="F2" s="123"/>
      <c r="G2" s="123"/>
      <c r="H2" s="123"/>
      <c r="I2" s="123"/>
      <c r="J2" s="123"/>
      <c r="K2" s="123"/>
      <c r="L2" s="123"/>
      <c r="M2" s="123"/>
      <c r="N2" s="123"/>
      <c r="O2" s="20"/>
      <c r="P2" s="122">
        <f>$C$56</f>
        <v>2</v>
      </c>
      <c r="Q2" s="123"/>
      <c r="R2" s="123"/>
      <c r="S2" s="123"/>
      <c r="T2" s="123"/>
      <c r="U2" s="123"/>
      <c r="V2" s="123"/>
      <c r="W2" s="123"/>
      <c r="X2" s="123"/>
      <c r="Y2" s="123"/>
      <c r="Z2" s="123"/>
      <c r="AA2" s="123"/>
      <c r="AB2" s="20"/>
      <c r="AC2" s="122">
        <f>$C$57</f>
        <v>3</v>
      </c>
      <c r="AD2" s="123"/>
      <c r="AE2" s="123"/>
      <c r="AF2" s="123"/>
      <c r="AG2" s="123"/>
      <c r="AH2" s="123"/>
      <c r="AI2" s="123"/>
      <c r="AJ2" s="123"/>
      <c r="AK2" s="123"/>
      <c r="AL2" s="123"/>
      <c r="AM2" s="123"/>
      <c r="AN2" s="123"/>
      <c r="AO2" s="20"/>
      <c r="AP2" s="122">
        <f>$C$58</f>
        <v>4</v>
      </c>
      <c r="AQ2" s="123"/>
      <c r="AR2" s="123"/>
      <c r="AS2" s="123"/>
      <c r="AT2" s="123"/>
      <c r="AU2" s="123"/>
      <c r="AV2" s="123"/>
      <c r="AW2" s="123"/>
      <c r="AX2" s="123"/>
      <c r="AY2" s="123"/>
      <c r="AZ2" s="123"/>
      <c r="BA2" s="123"/>
      <c r="BB2" s="11"/>
      <c r="BC2" s="122">
        <f>$C$59</f>
        <v>5</v>
      </c>
      <c r="BD2" s="123"/>
      <c r="BE2" s="123"/>
      <c r="BF2" s="123"/>
      <c r="BG2" s="123"/>
      <c r="BH2" s="123"/>
      <c r="BI2" s="123"/>
      <c r="BJ2" s="123"/>
      <c r="BK2" s="123"/>
      <c r="BL2" s="123"/>
      <c r="BM2" s="123"/>
      <c r="BN2" s="123"/>
      <c r="BO2" s="12"/>
      <c r="BP2" s="122">
        <f>$C$60</f>
        <v>6</v>
      </c>
      <c r="BQ2" s="123"/>
      <c r="BR2" s="123"/>
      <c r="BS2" s="123"/>
      <c r="BT2" s="123"/>
      <c r="BU2" s="123"/>
      <c r="BV2" s="123"/>
      <c r="BW2" s="123"/>
      <c r="BX2" s="123"/>
      <c r="BY2" s="123"/>
      <c r="BZ2" s="123"/>
      <c r="CA2" s="124"/>
      <c r="CB2" s="12"/>
      <c r="CC2" s="122">
        <f>$C$61</f>
        <v>11</v>
      </c>
      <c r="CD2" s="123"/>
      <c r="CE2" s="123"/>
      <c r="CF2" s="123"/>
      <c r="CG2" s="123"/>
      <c r="CH2" s="123"/>
      <c r="CI2" s="123"/>
      <c r="CJ2" s="123"/>
      <c r="CK2" s="123"/>
      <c r="CL2" s="123"/>
      <c r="CM2" s="123"/>
      <c r="CN2" s="123"/>
      <c r="CO2" s="12"/>
      <c r="CP2" s="122">
        <f>$C$62</f>
        <v>12</v>
      </c>
      <c r="CQ2" s="123"/>
      <c r="CR2" s="123"/>
      <c r="CS2" s="123"/>
      <c r="CT2" s="123"/>
      <c r="CU2" s="123"/>
      <c r="CV2" s="123"/>
      <c r="CW2" s="123"/>
      <c r="CX2" s="123"/>
      <c r="CY2" s="123"/>
      <c r="CZ2" s="123"/>
      <c r="DA2" s="123"/>
      <c r="DB2" s="12"/>
      <c r="DC2" s="122">
        <f>$C$63</f>
        <v>13</v>
      </c>
      <c r="DD2" s="123"/>
      <c r="DE2" s="123"/>
      <c r="DF2" s="123"/>
      <c r="DG2" s="123"/>
      <c r="DH2" s="123"/>
      <c r="DI2" s="123"/>
      <c r="DJ2" s="123"/>
      <c r="DK2" s="123"/>
      <c r="DL2" s="123"/>
      <c r="DM2" s="123"/>
      <c r="DN2" s="123"/>
      <c r="DO2" s="12"/>
      <c r="DP2" s="122">
        <f>$C$64</f>
        <v>16</v>
      </c>
      <c r="DQ2" s="123"/>
      <c r="DR2" s="123"/>
      <c r="DS2" s="123"/>
      <c r="DT2" s="123"/>
      <c r="DU2" s="123"/>
      <c r="DV2" s="123"/>
      <c r="DW2" s="123"/>
      <c r="DX2" s="123"/>
      <c r="DY2" s="123"/>
      <c r="DZ2" s="123"/>
      <c r="EA2" s="123"/>
    </row>
    <row r="3" spans="2:132">
      <c r="B3" s="4"/>
      <c r="C3" s="19" t="str">
        <f>$D$55</f>
        <v>PG&amp;E-No-No</v>
      </c>
      <c r="D3" s="19" t="str">
        <f>$D$56</f>
        <v>Propane provider-No-No</v>
      </c>
      <c r="E3" s="19" t="str">
        <f>$D$57</f>
        <v>Other-No-No</v>
      </c>
      <c r="F3" s="19" t="str">
        <f>$D$58</f>
        <v>PG&amp;E-No-Yes</v>
      </c>
      <c r="G3" s="19" t="str">
        <f>$D$59</f>
        <v>Propane provider-No-Yes</v>
      </c>
      <c r="H3" s="19" t="str">
        <f>$D$60</f>
        <v>Other-No-Yes</v>
      </c>
      <c r="I3" s="19" t="str">
        <f>$D$61</f>
        <v>PG&amp;E-Yes-No</v>
      </c>
      <c r="J3" s="19" t="str">
        <f>$D$62</f>
        <v>Propane provider-Yes-No</v>
      </c>
      <c r="K3" s="19" t="str">
        <f>$D$63</f>
        <v>Other-Yes-No</v>
      </c>
      <c r="L3" s="19" t="str">
        <f>$D$64</f>
        <v>PG&amp;E-Yes-Yes</v>
      </c>
      <c r="M3" s="19" t="str">
        <f>$D$65</f>
        <v>Propane provider-Yes-Yes</v>
      </c>
      <c r="N3" s="19" t="str">
        <f>$D$66</f>
        <v>Other-Yes-Yes</v>
      </c>
      <c r="O3" s="9"/>
      <c r="P3" s="19" t="str">
        <f>$D$55</f>
        <v>PG&amp;E-No-No</v>
      </c>
      <c r="Q3" s="19" t="str">
        <f>$D$56</f>
        <v>Propane provider-No-No</v>
      </c>
      <c r="R3" s="19" t="str">
        <f>$D$57</f>
        <v>Other-No-No</v>
      </c>
      <c r="S3" s="19" t="str">
        <f>$D$58</f>
        <v>PG&amp;E-No-Yes</v>
      </c>
      <c r="T3" s="19" t="str">
        <f>$D$59</f>
        <v>Propane provider-No-Yes</v>
      </c>
      <c r="U3" s="19" t="str">
        <f>$D$60</f>
        <v>Other-No-Yes</v>
      </c>
      <c r="V3" s="19" t="str">
        <f>$D$61</f>
        <v>PG&amp;E-Yes-No</v>
      </c>
      <c r="W3" s="19" t="str">
        <f>$D$62</f>
        <v>Propane provider-Yes-No</v>
      </c>
      <c r="X3" s="19" t="str">
        <f>$D$63</f>
        <v>Other-Yes-No</v>
      </c>
      <c r="Y3" s="19" t="str">
        <f>$D$64</f>
        <v>PG&amp;E-Yes-Yes</v>
      </c>
      <c r="Z3" s="19" t="str">
        <f>$D$65</f>
        <v>Propane provider-Yes-Yes</v>
      </c>
      <c r="AA3" s="19" t="str">
        <f>$D$66</f>
        <v>Other-Yes-Yes</v>
      </c>
      <c r="AB3" s="9"/>
      <c r="AC3" s="19" t="str">
        <f>$D$55</f>
        <v>PG&amp;E-No-No</v>
      </c>
      <c r="AD3" s="19" t="str">
        <f>$D$56</f>
        <v>Propane provider-No-No</v>
      </c>
      <c r="AE3" s="19" t="str">
        <f>$D$57</f>
        <v>Other-No-No</v>
      </c>
      <c r="AF3" s="19" t="str">
        <f>$D$58</f>
        <v>PG&amp;E-No-Yes</v>
      </c>
      <c r="AG3" s="19" t="str">
        <f>$D$59</f>
        <v>Propane provider-No-Yes</v>
      </c>
      <c r="AH3" s="19" t="str">
        <f>$D$60</f>
        <v>Other-No-Yes</v>
      </c>
      <c r="AI3" s="19" t="str">
        <f>$D$61</f>
        <v>PG&amp;E-Yes-No</v>
      </c>
      <c r="AJ3" s="19" t="str">
        <f>$D$62</f>
        <v>Propane provider-Yes-No</v>
      </c>
      <c r="AK3" s="19" t="str">
        <f>$D$63</f>
        <v>Other-Yes-No</v>
      </c>
      <c r="AL3" s="19" t="str">
        <f>$D$64</f>
        <v>PG&amp;E-Yes-Yes</v>
      </c>
      <c r="AM3" s="19" t="str">
        <f>$D$65</f>
        <v>Propane provider-Yes-Yes</v>
      </c>
      <c r="AN3" s="19" t="str">
        <f>$D$66</f>
        <v>Other-Yes-Yes</v>
      </c>
      <c r="AO3" s="9"/>
      <c r="AP3" s="19" t="str">
        <f>$D$55</f>
        <v>PG&amp;E-No-No</v>
      </c>
      <c r="AQ3" s="19" t="str">
        <f>$D$56</f>
        <v>Propane provider-No-No</v>
      </c>
      <c r="AR3" s="19" t="str">
        <f>$D$57</f>
        <v>Other-No-No</v>
      </c>
      <c r="AS3" s="19" t="str">
        <f>$D$58</f>
        <v>PG&amp;E-No-Yes</v>
      </c>
      <c r="AT3" s="19" t="str">
        <f>$D$59</f>
        <v>Propane provider-No-Yes</v>
      </c>
      <c r="AU3" s="19" t="str">
        <f>$D$60</f>
        <v>Other-No-Yes</v>
      </c>
      <c r="AV3" s="19" t="str">
        <f>$D$61</f>
        <v>PG&amp;E-Yes-No</v>
      </c>
      <c r="AW3" s="19" t="str">
        <f>$D$62</f>
        <v>Propane provider-Yes-No</v>
      </c>
      <c r="AX3" s="19" t="str">
        <f>$D$63</f>
        <v>Other-Yes-No</v>
      </c>
      <c r="AY3" s="19" t="str">
        <f>$D$64</f>
        <v>PG&amp;E-Yes-Yes</v>
      </c>
      <c r="AZ3" s="19" t="str">
        <f>$D$65</f>
        <v>Propane provider-Yes-Yes</v>
      </c>
      <c r="BA3" s="19" t="str">
        <f>$D$66</f>
        <v>Other-Yes-Yes</v>
      </c>
      <c r="BB3" s="9"/>
      <c r="BC3" s="19" t="str">
        <f>$D$55</f>
        <v>PG&amp;E-No-No</v>
      </c>
      <c r="BD3" s="19" t="str">
        <f>$D$56</f>
        <v>Propane provider-No-No</v>
      </c>
      <c r="BE3" s="19" t="str">
        <f>$D$57</f>
        <v>Other-No-No</v>
      </c>
      <c r="BF3" s="19" t="str">
        <f>$D$58</f>
        <v>PG&amp;E-No-Yes</v>
      </c>
      <c r="BG3" s="19" t="str">
        <f>$D$59</f>
        <v>Propane provider-No-Yes</v>
      </c>
      <c r="BH3" s="19" t="str">
        <f>$D$60</f>
        <v>Other-No-Yes</v>
      </c>
      <c r="BI3" s="19" t="str">
        <f>$D$61</f>
        <v>PG&amp;E-Yes-No</v>
      </c>
      <c r="BJ3" s="19" t="str">
        <f>$D$62</f>
        <v>Propane provider-Yes-No</v>
      </c>
      <c r="BK3" s="19" t="str">
        <f>$D$63</f>
        <v>Other-Yes-No</v>
      </c>
      <c r="BL3" s="19" t="str">
        <f>$D$64</f>
        <v>PG&amp;E-Yes-Yes</v>
      </c>
      <c r="BM3" s="19" t="str">
        <f>$D$65</f>
        <v>Propane provider-Yes-Yes</v>
      </c>
      <c r="BN3" s="19" t="str">
        <f>$D$66</f>
        <v>Other-Yes-Yes</v>
      </c>
      <c r="BO3" s="9"/>
      <c r="BP3" s="19" t="str">
        <f>$D$55</f>
        <v>PG&amp;E-No-No</v>
      </c>
      <c r="BQ3" s="19" t="str">
        <f>$D$56</f>
        <v>Propane provider-No-No</v>
      </c>
      <c r="BR3" s="19" t="str">
        <f>$D$57</f>
        <v>Other-No-No</v>
      </c>
      <c r="BS3" s="19" t="str">
        <f>$D$58</f>
        <v>PG&amp;E-No-Yes</v>
      </c>
      <c r="BT3" s="19" t="str">
        <f>$D$59</f>
        <v>Propane provider-No-Yes</v>
      </c>
      <c r="BU3" s="19" t="str">
        <f>$D$60</f>
        <v>Other-No-Yes</v>
      </c>
      <c r="BV3" s="19" t="str">
        <f>$D$61</f>
        <v>PG&amp;E-Yes-No</v>
      </c>
      <c r="BW3" s="19" t="str">
        <f>$D$62</f>
        <v>Propane provider-Yes-No</v>
      </c>
      <c r="BX3" s="19" t="str">
        <f>$D$63</f>
        <v>Other-Yes-No</v>
      </c>
      <c r="BY3" s="19" t="str">
        <f>$D$64</f>
        <v>PG&amp;E-Yes-Yes</v>
      </c>
      <c r="BZ3" s="19" t="str">
        <f>$D$65</f>
        <v>Propane provider-Yes-Yes</v>
      </c>
      <c r="CA3" s="19" t="str">
        <f>$D$66</f>
        <v>Other-Yes-Yes</v>
      </c>
      <c r="CB3" s="9"/>
      <c r="CC3" s="19" t="str">
        <f>$D$55</f>
        <v>PG&amp;E-No-No</v>
      </c>
      <c r="CD3" s="19" t="str">
        <f>$D$56</f>
        <v>Propane provider-No-No</v>
      </c>
      <c r="CE3" s="19" t="str">
        <f>$D$57</f>
        <v>Other-No-No</v>
      </c>
      <c r="CF3" s="19" t="str">
        <f>$D$58</f>
        <v>PG&amp;E-No-Yes</v>
      </c>
      <c r="CG3" s="19" t="str">
        <f>$D$59</f>
        <v>Propane provider-No-Yes</v>
      </c>
      <c r="CH3" s="19" t="str">
        <f>$D$60</f>
        <v>Other-No-Yes</v>
      </c>
      <c r="CI3" s="19" t="str">
        <f>$D$61</f>
        <v>PG&amp;E-Yes-No</v>
      </c>
      <c r="CJ3" s="19" t="str">
        <f>$D$62</f>
        <v>Propane provider-Yes-No</v>
      </c>
      <c r="CK3" s="19" t="str">
        <f>$D$63</f>
        <v>Other-Yes-No</v>
      </c>
      <c r="CL3" s="19" t="str">
        <f>$D$64</f>
        <v>PG&amp;E-Yes-Yes</v>
      </c>
      <c r="CM3" s="19" t="str">
        <f>$D$65</f>
        <v>Propane provider-Yes-Yes</v>
      </c>
      <c r="CN3" s="19" t="str">
        <f>$D$66</f>
        <v>Other-Yes-Yes</v>
      </c>
      <c r="CO3" s="9"/>
      <c r="CP3" s="19" t="str">
        <f>$D$55</f>
        <v>PG&amp;E-No-No</v>
      </c>
      <c r="CQ3" s="19" t="str">
        <f>$D$56</f>
        <v>Propane provider-No-No</v>
      </c>
      <c r="CR3" s="19" t="str">
        <f>$D$57</f>
        <v>Other-No-No</v>
      </c>
      <c r="CS3" s="19" t="str">
        <f>$D$58</f>
        <v>PG&amp;E-No-Yes</v>
      </c>
      <c r="CT3" s="19" t="str">
        <f>$D$59</f>
        <v>Propane provider-No-Yes</v>
      </c>
      <c r="CU3" s="19" t="str">
        <f>$D$60</f>
        <v>Other-No-Yes</v>
      </c>
      <c r="CV3" s="19" t="str">
        <f>$D$61</f>
        <v>PG&amp;E-Yes-No</v>
      </c>
      <c r="CW3" s="19" t="str">
        <f>$D$62</f>
        <v>Propane provider-Yes-No</v>
      </c>
      <c r="CX3" s="19" t="str">
        <f>$D$63</f>
        <v>Other-Yes-No</v>
      </c>
      <c r="CY3" s="19" t="str">
        <f>$D$64</f>
        <v>PG&amp;E-Yes-Yes</v>
      </c>
      <c r="CZ3" s="19" t="str">
        <f>$D$65</f>
        <v>Propane provider-Yes-Yes</v>
      </c>
      <c r="DA3" s="19" t="str">
        <f>$D$66</f>
        <v>Other-Yes-Yes</v>
      </c>
      <c r="DB3" s="9"/>
      <c r="DC3" s="19" t="str">
        <f>$D$55</f>
        <v>PG&amp;E-No-No</v>
      </c>
      <c r="DD3" s="19" t="str">
        <f>$D$56</f>
        <v>Propane provider-No-No</v>
      </c>
      <c r="DE3" s="19" t="str">
        <f>$D$57</f>
        <v>Other-No-No</v>
      </c>
      <c r="DF3" s="19" t="str">
        <f>$D$58</f>
        <v>PG&amp;E-No-Yes</v>
      </c>
      <c r="DG3" s="19" t="str">
        <f>$D$59</f>
        <v>Propane provider-No-Yes</v>
      </c>
      <c r="DH3" s="19" t="str">
        <f>$D$60</f>
        <v>Other-No-Yes</v>
      </c>
      <c r="DI3" s="19" t="str">
        <f>$D$61</f>
        <v>PG&amp;E-Yes-No</v>
      </c>
      <c r="DJ3" s="19" t="str">
        <f>$D$62</f>
        <v>Propane provider-Yes-No</v>
      </c>
      <c r="DK3" s="19" t="str">
        <f>$D$63</f>
        <v>Other-Yes-No</v>
      </c>
      <c r="DL3" s="19" t="str">
        <f>$D$64</f>
        <v>PG&amp;E-Yes-Yes</v>
      </c>
      <c r="DM3" s="19" t="str">
        <f>$D$65</f>
        <v>Propane provider-Yes-Yes</v>
      </c>
      <c r="DN3" s="19" t="str">
        <f>$D$66</f>
        <v>Other-Yes-Yes</v>
      </c>
      <c r="DO3" s="9"/>
      <c r="DP3" s="19" t="str">
        <f>$D$55</f>
        <v>PG&amp;E-No-No</v>
      </c>
      <c r="DQ3" s="19" t="str">
        <f>$D$56</f>
        <v>Propane provider-No-No</v>
      </c>
      <c r="DR3" s="19" t="str">
        <f>$D$57</f>
        <v>Other-No-No</v>
      </c>
      <c r="DS3" s="19" t="str">
        <f>$D$58</f>
        <v>PG&amp;E-No-Yes</v>
      </c>
      <c r="DT3" s="19" t="str">
        <f>$D$59</f>
        <v>Propane provider-No-Yes</v>
      </c>
      <c r="DU3" s="19" t="str">
        <f>$D$60</f>
        <v>Other-No-Yes</v>
      </c>
      <c r="DV3" s="19" t="str">
        <f>$D$61</f>
        <v>PG&amp;E-Yes-No</v>
      </c>
      <c r="DW3" s="19" t="str">
        <f>$D$62</f>
        <v>Propane provider-Yes-No</v>
      </c>
      <c r="DX3" s="19" t="str">
        <f>$D$63</f>
        <v>Other-Yes-No</v>
      </c>
      <c r="DY3" s="19" t="str">
        <f>$D$64</f>
        <v>PG&amp;E-Yes-Yes</v>
      </c>
      <c r="DZ3" s="19" t="str">
        <f>$D$65</f>
        <v>Propane provider-Yes-Yes</v>
      </c>
      <c r="EA3" s="19" t="str">
        <f>$D$66</f>
        <v>Other-Yes-Yes</v>
      </c>
      <c r="EB3" s="9"/>
    </row>
    <row r="4" spans="2:132" ht="18">
      <c r="B4" s="4" t="str">
        <f>$B$55</f>
        <v>No Cooling with Space Heater</v>
      </c>
      <c r="C4" s="17">
        <v>358.20329556564559</v>
      </c>
      <c r="D4" s="17">
        <v>507.8568034402262</v>
      </c>
      <c r="E4" s="17">
        <v>311.74421121239965</v>
      </c>
      <c r="F4" s="100">
        <v>358.18835764076215</v>
      </c>
      <c r="G4" s="100">
        <v>507.83414565942604</v>
      </c>
      <c r="H4" s="100">
        <v>311.73324568111713</v>
      </c>
      <c r="I4" s="17">
        <v>358.20329556564559</v>
      </c>
      <c r="J4" s="17">
        <v>507.8568034402262</v>
      </c>
      <c r="K4" s="17">
        <v>311.74421121239965</v>
      </c>
      <c r="L4" s="100">
        <v>358.18835764076215</v>
      </c>
      <c r="M4" s="100">
        <v>507.83414565942604</v>
      </c>
      <c r="N4" s="100">
        <v>311.73324568111713</v>
      </c>
      <c r="O4" s="9"/>
      <c r="P4" s="17">
        <v>332.03873095458692</v>
      </c>
      <c r="Q4" s="17">
        <v>464.5329863801461</v>
      </c>
      <c r="R4" s="17">
        <v>287.20689272532047</v>
      </c>
      <c r="S4" s="100">
        <v>332.03753121466519</v>
      </c>
      <c r="T4" s="100">
        <v>464.53116661974599</v>
      </c>
      <c r="U4" s="100">
        <v>287.20601151744319</v>
      </c>
      <c r="V4" s="17">
        <v>332.03873095458692</v>
      </c>
      <c r="W4" s="17">
        <v>464.5329863801461</v>
      </c>
      <c r="X4" s="17">
        <v>287.20689272532047</v>
      </c>
      <c r="Y4" s="100">
        <v>332.03753121466519</v>
      </c>
      <c r="Z4" s="100">
        <v>464.53116661974599</v>
      </c>
      <c r="AA4" s="100">
        <v>287.20601151744319</v>
      </c>
      <c r="AB4" s="9"/>
      <c r="AC4" s="17">
        <v>330.75332359905411</v>
      </c>
      <c r="AD4" s="17">
        <v>466.22080294830613</v>
      </c>
      <c r="AE4" s="17">
        <v>288.41203025232949</v>
      </c>
      <c r="AF4" s="100">
        <v>330.7512017133451</v>
      </c>
      <c r="AG4" s="100">
        <v>466.21758448110654</v>
      </c>
      <c r="AH4" s="100">
        <v>288.41047172921287</v>
      </c>
      <c r="AI4" s="17">
        <v>330.75332359905411</v>
      </c>
      <c r="AJ4" s="17">
        <v>466.22080294830613</v>
      </c>
      <c r="AK4" s="17">
        <v>288.41203025232949</v>
      </c>
      <c r="AL4" s="100">
        <v>330.7512017133451</v>
      </c>
      <c r="AM4" s="100">
        <v>466.21758448110654</v>
      </c>
      <c r="AN4" s="100">
        <v>288.41047172921287</v>
      </c>
      <c r="AO4" s="9"/>
      <c r="AP4" s="17">
        <v>319.99685070503028</v>
      </c>
      <c r="AQ4" s="17">
        <v>448.1051535358875</v>
      </c>
      <c r="AR4" s="17">
        <v>278.25954498582831</v>
      </c>
      <c r="AS4" s="100">
        <v>319.99555790392952</v>
      </c>
      <c r="AT4" s="100">
        <v>448.10319262068742</v>
      </c>
      <c r="AU4" s="100">
        <v>278.25859542459921</v>
      </c>
      <c r="AV4" s="17">
        <v>319.99685070503028</v>
      </c>
      <c r="AW4" s="17">
        <v>448.1051535358875</v>
      </c>
      <c r="AX4" s="17">
        <v>278.25954498582831</v>
      </c>
      <c r="AY4" s="100">
        <v>319.99555790392952</v>
      </c>
      <c r="AZ4" s="100">
        <v>448.10319262068742</v>
      </c>
      <c r="BA4" s="100">
        <v>278.25859542459921</v>
      </c>
      <c r="BB4" s="9"/>
      <c r="BC4" s="17">
        <v>336.74427921136294</v>
      </c>
      <c r="BD4" s="17">
        <v>475.30785888864557</v>
      </c>
      <c r="BE4" s="17">
        <v>293.46587553467958</v>
      </c>
      <c r="BF4" s="100">
        <v>336.74172781376694</v>
      </c>
      <c r="BG4" s="100">
        <v>475.30398893964542</v>
      </c>
      <c r="BH4" s="100">
        <v>293.46400153547359</v>
      </c>
      <c r="BI4" s="17">
        <v>336.74427921136294</v>
      </c>
      <c r="BJ4" s="17">
        <v>475.30785888864557</v>
      </c>
      <c r="BK4" s="17">
        <v>293.46587553467958</v>
      </c>
      <c r="BL4" s="100">
        <v>336.74172781376694</v>
      </c>
      <c r="BM4" s="100">
        <v>475.30398893964542</v>
      </c>
      <c r="BN4" s="100">
        <v>293.46400153547359</v>
      </c>
      <c r="BO4" s="9"/>
      <c r="BP4" s="17">
        <v>308.22947263058211</v>
      </c>
      <c r="BQ4" s="17">
        <v>431.7264305498482</v>
      </c>
      <c r="BR4" s="17">
        <v>269.86347312423874</v>
      </c>
      <c r="BS4" s="100">
        <v>308.22934434303806</v>
      </c>
      <c r="BT4" s="100">
        <v>431.72623596384824</v>
      </c>
      <c r="BU4" s="100">
        <v>269.8633788971548</v>
      </c>
      <c r="BV4" s="17">
        <v>308.22947263058211</v>
      </c>
      <c r="BW4" s="17">
        <v>431.7264305498482</v>
      </c>
      <c r="BX4" s="17">
        <v>269.86347312423874</v>
      </c>
      <c r="BY4" s="100">
        <v>308.22934434303806</v>
      </c>
      <c r="BZ4" s="100">
        <v>431.72623596384824</v>
      </c>
      <c r="CA4" s="100">
        <v>269.8633788971548</v>
      </c>
      <c r="CB4" s="9"/>
      <c r="CC4" s="17">
        <v>304.58426453727361</v>
      </c>
      <c r="CD4" s="17">
        <v>420.32820629460701</v>
      </c>
      <c r="CE4" s="17">
        <v>263.54007092129314</v>
      </c>
      <c r="CF4" s="100">
        <v>304.58473283669053</v>
      </c>
      <c r="CG4" s="100">
        <v>420.3289325358071</v>
      </c>
      <c r="CH4" s="100">
        <v>263.54042259916599</v>
      </c>
      <c r="CI4" s="17">
        <v>304.58426453727361</v>
      </c>
      <c r="CJ4" s="17">
        <v>420.32820629460701</v>
      </c>
      <c r="CK4" s="17">
        <v>263.54007092129314</v>
      </c>
      <c r="CL4" s="100">
        <v>304.58473283669053</v>
      </c>
      <c r="CM4" s="100">
        <v>420.3289325358071</v>
      </c>
      <c r="CN4" s="100">
        <v>263.54042259916599</v>
      </c>
      <c r="CO4" s="9"/>
      <c r="CP4" s="17">
        <v>317.05636933729232</v>
      </c>
      <c r="CQ4" s="17">
        <v>435.5861841019875</v>
      </c>
      <c r="CR4" s="17">
        <v>271.34545397811956</v>
      </c>
      <c r="CS4" s="100">
        <v>317.05475657959636</v>
      </c>
      <c r="CT4" s="100">
        <v>435.5837378779874</v>
      </c>
      <c r="CU4" s="100">
        <v>271.34426940906343</v>
      </c>
      <c r="CV4" s="17">
        <v>317.05636933729232</v>
      </c>
      <c r="CW4" s="17">
        <v>435.5861841019875</v>
      </c>
      <c r="CX4" s="17">
        <v>271.34545397811956</v>
      </c>
      <c r="CY4" s="100">
        <v>317.05475657959636</v>
      </c>
      <c r="CZ4" s="100">
        <v>435.5837378779874</v>
      </c>
      <c r="DA4" s="100">
        <v>271.34426940906343</v>
      </c>
      <c r="DB4" s="9"/>
      <c r="DC4" s="17">
        <v>302.08436484089435</v>
      </c>
      <c r="DD4" s="17">
        <v>413.84316733752758</v>
      </c>
      <c r="DE4" s="17">
        <v>260.3997303492481</v>
      </c>
      <c r="DF4" s="100">
        <v>302.08225182665035</v>
      </c>
      <c r="DG4" s="100">
        <v>413.83996232652731</v>
      </c>
      <c r="DH4" s="100">
        <v>260.39817834221401</v>
      </c>
      <c r="DI4" s="17">
        <v>302.08436484089435</v>
      </c>
      <c r="DJ4" s="17">
        <v>413.84316733752758</v>
      </c>
      <c r="DK4" s="17">
        <v>260.3997303492481</v>
      </c>
      <c r="DL4" s="100">
        <v>302.08225182665035</v>
      </c>
      <c r="DM4" s="100">
        <v>413.83996232652731</v>
      </c>
      <c r="DN4" s="100">
        <v>260.39817834221401</v>
      </c>
      <c r="DO4" s="9"/>
      <c r="DP4" s="17">
        <v>355.97572435293495</v>
      </c>
      <c r="DQ4" s="17">
        <v>504.47803291830456</v>
      </c>
      <c r="DR4" s="17">
        <v>308.29206802134695</v>
      </c>
      <c r="DS4" s="100">
        <v>355.97866804119002</v>
      </c>
      <c r="DT4" s="100">
        <v>504.4824978921045</v>
      </c>
      <c r="DU4" s="100">
        <v>308.29424112342809</v>
      </c>
      <c r="DV4" s="17">
        <v>355.97572435293495</v>
      </c>
      <c r="DW4" s="17">
        <v>504.47803291830456</v>
      </c>
      <c r="DX4" s="17">
        <v>308.29206802134695</v>
      </c>
      <c r="DY4" s="100">
        <v>355.97866804119002</v>
      </c>
      <c r="DZ4" s="100">
        <v>504.4824978921045</v>
      </c>
      <c r="EA4" s="100">
        <v>308.29424112342809</v>
      </c>
    </row>
    <row r="5" spans="2:132" ht="18">
      <c r="B5" s="4" t="str">
        <f>$B$56</f>
        <v>No Cooling with Wall Furnace</v>
      </c>
      <c r="C5" s="17">
        <v>1900.7566509817611</v>
      </c>
      <c r="D5" s="17">
        <v>2409.7694084093355</v>
      </c>
      <c r="E5" s="17">
        <v>1456.2118249795144</v>
      </c>
      <c r="F5" s="100">
        <v>1824.2789619341929</v>
      </c>
      <c r="G5" s="100">
        <v>2320.1798819617652</v>
      </c>
      <c r="H5" s="100">
        <v>1398.5983299296836</v>
      </c>
      <c r="I5" s="17">
        <v>1900.7566509817611</v>
      </c>
      <c r="J5" s="17">
        <v>2409.7694084093355</v>
      </c>
      <c r="K5" s="17">
        <v>1456.2118249795144</v>
      </c>
      <c r="L5" s="100">
        <v>1824.2789619341929</v>
      </c>
      <c r="M5" s="100">
        <v>2320.1798819617652</v>
      </c>
      <c r="N5" s="100">
        <v>1398.5983299296836</v>
      </c>
      <c r="O5" s="9"/>
      <c r="P5" s="17">
        <v>1226.0374956060405</v>
      </c>
      <c r="Q5" s="17">
        <v>1616.8333592956244</v>
      </c>
      <c r="R5" s="17">
        <v>947.12344448610725</v>
      </c>
      <c r="S5" s="100">
        <v>1189.6579235996496</v>
      </c>
      <c r="T5" s="100">
        <v>1574.3593332726077</v>
      </c>
      <c r="U5" s="100">
        <v>919.69163249120288</v>
      </c>
      <c r="V5" s="17">
        <v>1226.0374956060405</v>
      </c>
      <c r="W5" s="17">
        <v>1616.8333592956244</v>
      </c>
      <c r="X5" s="17">
        <v>947.12344448610725</v>
      </c>
      <c r="Y5" s="100">
        <v>1189.6579235996496</v>
      </c>
      <c r="Z5" s="100">
        <v>1574.3593332726077</v>
      </c>
      <c r="AA5" s="100">
        <v>919.69163249120288</v>
      </c>
      <c r="AB5" s="9"/>
      <c r="AC5" s="17">
        <v>1113.4459347673917</v>
      </c>
      <c r="AD5" s="17">
        <v>1476.8867985415229</v>
      </c>
      <c r="AE5" s="17">
        <v>856.34646725734069</v>
      </c>
      <c r="AF5" s="100">
        <v>1069.7008275878361</v>
      </c>
      <c r="AG5" s="100">
        <v>1425.6422026408231</v>
      </c>
      <c r="AH5" s="100">
        <v>823.57041866207362</v>
      </c>
      <c r="AI5" s="17">
        <v>1113.4459347673917</v>
      </c>
      <c r="AJ5" s="17">
        <v>1476.8867985415229</v>
      </c>
      <c r="AK5" s="17">
        <v>856.34646725734069</v>
      </c>
      <c r="AL5" s="100">
        <v>1069.7008275878361</v>
      </c>
      <c r="AM5" s="100">
        <v>1425.6422026408231</v>
      </c>
      <c r="AN5" s="100">
        <v>823.57041866207362</v>
      </c>
      <c r="AO5" s="9"/>
      <c r="AP5" s="17">
        <v>1004.6907406533214</v>
      </c>
      <c r="AQ5" s="17">
        <v>1356.6655078094993</v>
      </c>
      <c r="AR5" s="17">
        <v>780.62593382089585</v>
      </c>
      <c r="AS5" s="100">
        <v>975.75550993699323</v>
      </c>
      <c r="AT5" s="100">
        <v>1323.0749861780985</v>
      </c>
      <c r="AU5" s="100">
        <v>758.95245758224019</v>
      </c>
      <c r="AV5" s="17">
        <v>1004.6907406533214</v>
      </c>
      <c r="AW5" s="17">
        <v>1356.6655078094993</v>
      </c>
      <c r="AX5" s="17">
        <v>780.62593382089585</v>
      </c>
      <c r="AY5" s="100">
        <v>975.75550993699323</v>
      </c>
      <c r="AZ5" s="100">
        <v>1323.0749861780985</v>
      </c>
      <c r="BA5" s="100">
        <v>758.95245758224019</v>
      </c>
      <c r="BB5" s="9"/>
      <c r="BC5" s="17">
        <v>1202.0019062584843</v>
      </c>
      <c r="BD5" s="17">
        <v>1581.4967299815676</v>
      </c>
      <c r="BE5" s="17">
        <v>923.82906123251644</v>
      </c>
      <c r="BF5" s="100">
        <v>1168.4667377396806</v>
      </c>
      <c r="BG5" s="100">
        <v>1541.9510434719098</v>
      </c>
      <c r="BH5" s="100">
        <v>898.39691225698346</v>
      </c>
      <c r="BI5" s="17">
        <v>1202.0019062584843</v>
      </c>
      <c r="BJ5" s="17">
        <v>1581.4967299815676</v>
      </c>
      <c r="BK5" s="17">
        <v>923.82906123251644</v>
      </c>
      <c r="BL5" s="100">
        <v>1168.4667377396806</v>
      </c>
      <c r="BM5" s="100">
        <v>1541.9510434719098</v>
      </c>
      <c r="BN5" s="100">
        <v>898.39691225698346</v>
      </c>
      <c r="BO5" s="9"/>
      <c r="BP5" s="17">
        <v>644.99340039073388</v>
      </c>
      <c r="BQ5" s="17">
        <v>922.67790013978424</v>
      </c>
      <c r="BR5" s="17">
        <v>517.02637658946924</v>
      </c>
      <c r="BS5" s="100">
        <v>636.92639636597244</v>
      </c>
      <c r="BT5" s="100">
        <v>910.63687251190333</v>
      </c>
      <c r="BU5" s="100">
        <v>509.90219785603023</v>
      </c>
      <c r="BV5" s="17">
        <v>644.99340039073388</v>
      </c>
      <c r="BW5" s="17">
        <v>922.67790013978424</v>
      </c>
      <c r="BX5" s="17">
        <v>517.02637658946924</v>
      </c>
      <c r="BY5" s="100">
        <v>636.92639636597244</v>
      </c>
      <c r="BZ5" s="100">
        <v>910.63687251190333</v>
      </c>
      <c r="CA5" s="100">
        <v>509.90219785603023</v>
      </c>
      <c r="CB5" s="9"/>
      <c r="CC5" s="17">
        <v>1132.7471816165732</v>
      </c>
      <c r="CD5" s="17">
        <v>1483.6753336001411</v>
      </c>
      <c r="CE5" s="17">
        <v>865.9120613206295</v>
      </c>
      <c r="CF5" s="100">
        <v>1094.9234338769113</v>
      </c>
      <c r="CG5" s="100">
        <v>1439.6077041209423</v>
      </c>
      <c r="CH5" s="100">
        <v>837.95462478474383</v>
      </c>
      <c r="CI5" s="17">
        <v>1132.7471816165732</v>
      </c>
      <c r="CJ5" s="17">
        <v>1483.6753336001411</v>
      </c>
      <c r="CK5" s="17">
        <v>865.9120613206295</v>
      </c>
      <c r="CL5" s="100">
        <v>1094.9234338769113</v>
      </c>
      <c r="CM5" s="100">
        <v>1439.6077041209423</v>
      </c>
      <c r="CN5" s="100">
        <v>837.95462478474383</v>
      </c>
      <c r="CO5" s="9"/>
      <c r="CP5" s="17">
        <v>1175.6025411205799</v>
      </c>
      <c r="CQ5" s="17">
        <v>1534.7117050837153</v>
      </c>
      <c r="CR5" s="17">
        <v>896.14121976888623</v>
      </c>
      <c r="CS5" s="100">
        <v>1133.7858597752336</v>
      </c>
      <c r="CT5" s="100">
        <v>1485.8777552731208</v>
      </c>
      <c r="CU5" s="100">
        <v>864.86838865931645</v>
      </c>
      <c r="CV5" s="17">
        <v>1175.6025411205799</v>
      </c>
      <c r="CW5" s="17">
        <v>1534.7117050837153</v>
      </c>
      <c r="CX5" s="17">
        <v>896.14121976888623</v>
      </c>
      <c r="CY5" s="100">
        <v>1133.7858597752336</v>
      </c>
      <c r="CZ5" s="100">
        <v>1485.8777552731208</v>
      </c>
      <c r="DA5" s="100">
        <v>864.86838865931645</v>
      </c>
      <c r="DB5" s="9"/>
      <c r="DC5" s="17">
        <v>977.39626661738737</v>
      </c>
      <c r="DD5" s="17">
        <v>1291.161163228496</v>
      </c>
      <c r="DE5" s="17">
        <v>748.20688440248625</v>
      </c>
      <c r="DF5" s="100">
        <v>942.85592530651513</v>
      </c>
      <c r="DG5" s="100">
        <v>1250.7572140715361</v>
      </c>
      <c r="DH5" s="100">
        <v>722.770290634513</v>
      </c>
      <c r="DI5" s="17">
        <v>977.39626661738737</v>
      </c>
      <c r="DJ5" s="17">
        <v>1291.161163228496</v>
      </c>
      <c r="DK5" s="17">
        <v>748.20688440248625</v>
      </c>
      <c r="DL5" s="100">
        <v>942.85592530651513</v>
      </c>
      <c r="DM5" s="100">
        <v>1250.7572140715361</v>
      </c>
      <c r="DN5" s="100">
        <v>722.770290634513</v>
      </c>
      <c r="DO5" s="9"/>
      <c r="DP5" s="17">
        <v>2116.2340463632904</v>
      </c>
      <c r="DQ5" s="17">
        <v>2720.7786759165551</v>
      </c>
      <c r="DR5" s="17">
        <v>1567.7468211086957</v>
      </c>
      <c r="DS5" s="100">
        <v>2047.5474660427515</v>
      </c>
      <c r="DT5" s="100">
        <v>2640.3906057019817</v>
      </c>
      <c r="DU5" s="100">
        <v>1515.8956817872343</v>
      </c>
      <c r="DV5" s="17">
        <v>2116.2340463632904</v>
      </c>
      <c r="DW5" s="17">
        <v>2720.7786759165551</v>
      </c>
      <c r="DX5" s="17">
        <v>1567.7468211086957</v>
      </c>
      <c r="DY5" s="100">
        <v>2047.5474660427515</v>
      </c>
      <c r="DZ5" s="100">
        <v>2640.3906057019817</v>
      </c>
      <c r="EA5" s="100">
        <v>1515.8956817872343</v>
      </c>
    </row>
    <row r="6" spans="2:132" ht="18">
      <c r="B6" s="4" t="str">
        <f>$B$57</f>
        <v>No Cooling with 80 AFUE Furnace</v>
      </c>
      <c r="C6" s="17">
        <v>1396.1514492296342</v>
      </c>
      <c r="D6" s="17">
        <v>1819.7434702923078</v>
      </c>
      <c r="E6" s="17">
        <v>1076.7233680840598</v>
      </c>
      <c r="F6" s="100">
        <v>1342.8922992990711</v>
      </c>
      <c r="G6" s="100">
        <v>1757.1865693632665</v>
      </c>
      <c r="H6" s="100">
        <v>1036.5633196647461</v>
      </c>
      <c r="I6" s="17">
        <v>1396.1514492296342</v>
      </c>
      <c r="J6" s="17">
        <v>1819.7434702923078</v>
      </c>
      <c r="K6" s="17">
        <v>1076.7233680840598</v>
      </c>
      <c r="L6" s="100">
        <v>1342.8922992990711</v>
      </c>
      <c r="M6" s="100">
        <v>1757.1865693632665</v>
      </c>
      <c r="N6" s="100">
        <v>1036.5633196647461</v>
      </c>
      <c r="O6" s="18"/>
      <c r="P6" s="17">
        <v>917.06197695516914</v>
      </c>
      <c r="Q6" s="17">
        <v>1255.619153618936</v>
      </c>
      <c r="R6" s="17">
        <v>716.51928400494046</v>
      </c>
      <c r="S6" s="100">
        <v>886.03068842884988</v>
      </c>
      <c r="T6" s="100">
        <v>1219.2171853175389</v>
      </c>
      <c r="U6" s="100">
        <v>693.3527949808572</v>
      </c>
      <c r="V6" s="17">
        <v>917.06197695516914</v>
      </c>
      <c r="W6" s="17">
        <v>1255.619153618936</v>
      </c>
      <c r="X6" s="17">
        <v>716.51928400494046</v>
      </c>
      <c r="Y6" s="100">
        <v>886.03068842884988</v>
      </c>
      <c r="Z6" s="100">
        <v>1219.2171853175389</v>
      </c>
      <c r="AA6" s="100">
        <v>693.3527949808572</v>
      </c>
      <c r="AB6" s="18"/>
      <c r="AC6" s="17">
        <v>836.50410938635378</v>
      </c>
      <c r="AD6" s="17">
        <v>1151.9592359775629</v>
      </c>
      <c r="AE6" s="17">
        <v>652.26357830691677</v>
      </c>
      <c r="AF6" s="100">
        <v>803.96660298893232</v>
      </c>
      <c r="AG6" s="100">
        <v>1113.6112269350394</v>
      </c>
      <c r="AH6" s="100">
        <v>629.32969823601013</v>
      </c>
      <c r="AI6" s="17">
        <v>836.50410938635378</v>
      </c>
      <c r="AJ6" s="17">
        <v>1151.9592359775629</v>
      </c>
      <c r="AK6" s="17">
        <v>652.26357830691677</v>
      </c>
      <c r="AL6" s="100">
        <v>803.96660298893232</v>
      </c>
      <c r="AM6" s="100">
        <v>1113.6112269350394</v>
      </c>
      <c r="AN6" s="100">
        <v>629.32969823601013</v>
      </c>
      <c r="AO6" s="18"/>
      <c r="AP6" s="17">
        <v>739.4342922482374</v>
      </c>
      <c r="AQ6" s="17">
        <v>1045.0465452676765</v>
      </c>
      <c r="AR6" s="17">
        <v>588.09370564064727</v>
      </c>
      <c r="AS6" s="100">
        <v>719.13600432315673</v>
      </c>
      <c r="AT6" s="100">
        <v>1018.7348874742131</v>
      </c>
      <c r="AU6" s="100">
        <v>572.45608713585477</v>
      </c>
      <c r="AV6" s="17">
        <v>739.4342922482374</v>
      </c>
      <c r="AW6" s="17">
        <v>1045.0465452676765</v>
      </c>
      <c r="AX6" s="17">
        <v>588.09370564064727</v>
      </c>
      <c r="AY6" s="100">
        <v>719.13600432315673</v>
      </c>
      <c r="AZ6" s="100">
        <v>1018.7348874742131</v>
      </c>
      <c r="BA6" s="100">
        <v>572.45608713585477</v>
      </c>
      <c r="BB6" s="18"/>
      <c r="BC6" s="17">
        <v>901.82983909929544</v>
      </c>
      <c r="BD6" s="17">
        <v>1230.4912059612004</v>
      </c>
      <c r="BE6" s="17">
        <v>698.46761852678287</v>
      </c>
      <c r="BF6" s="100">
        <v>875.33797359177174</v>
      </c>
      <c r="BG6" s="100">
        <v>1199.2754063215796</v>
      </c>
      <c r="BH6" s="100">
        <v>679.08339089051276</v>
      </c>
      <c r="BI6" s="17">
        <v>901.82983909929544</v>
      </c>
      <c r="BJ6" s="17">
        <v>1230.4912059612004</v>
      </c>
      <c r="BK6" s="17">
        <v>698.46761852678287</v>
      </c>
      <c r="BL6" s="100">
        <v>875.33797359177174</v>
      </c>
      <c r="BM6" s="100">
        <v>1199.2754063215796</v>
      </c>
      <c r="BN6" s="100">
        <v>679.08339089051276</v>
      </c>
      <c r="BO6" s="18"/>
      <c r="BP6" s="17">
        <v>521.26582897827859</v>
      </c>
      <c r="BQ6" s="17">
        <v>741.69027875243376</v>
      </c>
      <c r="BR6" s="17">
        <v>421.76573329961838</v>
      </c>
      <c r="BS6" s="100">
        <v>514.38816394087598</v>
      </c>
      <c r="BT6" s="100">
        <v>731.7548776769346</v>
      </c>
      <c r="BU6" s="100">
        <v>416.72916585674119</v>
      </c>
      <c r="BV6" s="17">
        <v>521.26582897827859</v>
      </c>
      <c r="BW6" s="17">
        <v>741.69027875243376</v>
      </c>
      <c r="BX6" s="17">
        <v>421.76573329961838</v>
      </c>
      <c r="BY6" s="100">
        <v>514.38816394087598</v>
      </c>
      <c r="BZ6" s="100">
        <v>731.7548776769346</v>
      </c>
      <c r="CA6" s="100">
        <v>416.72916585674119</v>
      </c>
      <c r="CB6" s="18"/>
      <c r="CC6" s="17">
        <v>846.64918873656597</v>
      </c>
      <c r="CD6" s="17">
        <v>1149.4147777274411</v>
      </c>
      <c r="CE6" s="17">
        <v>656.64457755834462</v>
      </c>
      <c r="CF6" s="100">
        <v>817.94635776041855</v>
      </c>
      <c r="CG6" s="100">
        <v>1115.5215791228393</v>
      </c>
      <c r="CH6" s="100">
        <v>636.33617175900474</v>
      </c>
      <c r="CI6" s="17">
        <v>846.64918873656597</v>
      </c>
      <c r="CJ6" s="17">
        <v>1149.4147777274411</v>
      </c>
      <c r="CK6" s="17">
        <v>656.64457755834462</v>
      </c>
      <c r="CL6" s="100">
        <v>817.94635776041855</v>
      </c>
      <c r="CM6" s="100">
        <v>1115.5215791228393</v>
      </c>
      <c r="CN6" s="100">
        <v>636.33617175900474</v>
      </c>
      <c r="CO6" s="18"/>
      <c r="CP6" s="17">
        <v>873.76627110307345</v>
      </c>
      <c r="CQ6" s="17">
        <v>1181.8334889983414</v>
      </c>
      <c r="CR6" s="17">
        <v>675.01704117625729</v>
      </c>
      <c r="CS6" s="100">
        <v>842.5809559320096</v>
      </c>
      <c r="CT6" s="100">
        <v>1145.2953425777973</v>
      </c>
      <c r="CU6" s="100">
        <v>652.74102867388842</v>
      </c>
      <c r="CV6" s="17">
        <v>873.76627110307345</v>
      </c>
      <c r="CW6" s="17">
        <v>1181.8334889983414</v>
      </c>
      <c r="CX6" s="17">
        <v>675.01704117625729</v>
      </c>
      <c r="CY6" s="100">
        <v>842.5809559320096</v>
      </c>
      <c r="CZ6" s="100">
        <v>1145.2953425777973</v>
      </c>
      <c r="DA6" s="100">
        <v>652.74102867388842</v>
      </c>
      <c r="DB6" s="18"/>
      <c r="DC6" s="17">
        <v>724.47433245266029</v>
      </c>
      <c r="DD6" s="17">
        <v>994.05031217237058</v>
      </c>
      <c r="DE6" s="17">
        <v>568.33050617141305</v>
      </c>
      <c r="DF6" s="100">
        <v>699.3405029378489</v>
      </c>
      <c r="DG6" s="100">
        <v>964.17777753292762</v>
      </c>
      <c r="DH6" s="100">
        <v>550.24416050936645</v>
      </c>
      <c r="DI6" s="17">
        <v>724.47433245266029</v>
      </c>
      <c r="DJ6" s="17">
        <v>994.05031217237058</v>
      </c>
      <c r="DK6" s="17">
        <v>568.33050617141305</v>
      </c>
      <c r="DL6" s="100">
        <v>699.3405029378489</v>
      </c>
      <c r="DM6" s="100">
        <v>964.17777753292762</v>
      </c>
      <c r="DN6" s="100">
        <v>550.24416050936645</v>
      </c>
      <c r="DO6" s="18"/>
      <c r="DP6" s="17">
        <v>1557.046475199656</v>
      </c>
      <c r="DQ6" s="17">
        <v>2066.2480076773736</v>
      </c>
      <c r="DR6" s="17">
        <v>1146.8823903473092</v>
      </c>
      <c r="DS6" s="100">
        <v>1507.0897009616683</v>
      </c>
      <c r="DT6" s="100">
        <v>2007.5768887757415</v>
      </c>
      <c r="DU6" s="100">
        <v>1109.0468557579097</v>
      </c>
      <c r="DV6" s="17">
        <v>1557.046475199656</v>
      </c>
      <c r="DW6" s="17">
        <v>2066.2480076773736</v>
      </c>
      <c r="DX6" s="17">
        <v>1146.8823903473092</v>
      </c>
      <c r="DY6" s="100">
        <v>1507.0897009616683</v>
      </c>
      <c r="DZ6" s="100">
        <v>2007.5768887757415</v>
      </c>
      <c r="EA6" s="100">
        <v>1109.0468557579097</v>
      </c>
    </row>
    <row r="7" spans="2:132" ht="18">
      <c r="B7" s="4" t="str">
        <f>$B$58</f>
        <v>Standard AC Window Unit and Wall Furnace</v>
      </c>
      <c r="C7" s="17">
        <v>1903.6894832558032</v>
      </c>
      <c r="D7" s="17">
        <v>2413.0145287646869</v>
      </c>
      <c r="E7" s="17">
        <v>1458.3243672943747</v>
      </c>
      <c r="F7" s="100">
        <v>1825.0835038219032</v>
      </c>
      <c r="G7" s="100">
        <v>2321.0957066189258</v>
      </c>
      <c r="H7" s="100">
        <v>1399.2033401814886</v>
      </c>
      <c r="I7" s="17">
        <v>1903.6894832558032</v>
      </c>
      <c r="J7" s="17">
        <v>2413.0145287646869</v>
      </c>
      <c r="K7" s="17">
        <v>1458.3243672943747</v>
      </c>
      <c r="L7" s="100">
        <v>1825.0835038219032</v>
      </c>
      <c r="M7" s="100">
        <v>2321.0957066189258</v>
      </c>
      <c r="N7" s="100">
        <v>1399.2033401814886</v>
      </c>
      <c r="O7" s="18"/>
      <c r="P7" s="17">
        <v>1255.3381102345729</v>
      </c>
      <c r="Q7" s="17">
        <v>1651.1936382748827</v>
      </c>
      <c r="R7" s="17">
        <v>969.25495008932967</v>
      </c>
      <c r="S7" s="100">
        <v>1209.82049007509</v>
      </c>
      <c r="T7" s="100">
        <v>1597.8181652797257</v>
      </c>
      <c r="U7" s="100">
        <v>934.93458680960885</v>
      </c>
      <c r="V7" s="17">
        <v>1255.3381102345729</v>
      </c>
      <c r="W7" s="17">
        <v>1651.1936382748827</v>
      </c>
      <c r="X7" s="17">
        <v>969.25495008932967</v>
      </c>
      <c r="Y7" s="100">
        <v>1209.82049007509</v>
      </c>
      <c r="Z7" s="100">
        <v>1597.8181652797257</v>
      </c>
      <c r="AA7" s="100">
        <v>934.93458680960885</v>
      </c>
      <c r="AB7" s="18"/>
      <c r="AC7" s="17">
        <v>1122.6296599436926</v>
      </c>
      <c r="AD7" s="17">
        <v>1488.2719342511496</v>
      </c>
      <c r="AE7" s="17">
        <v>863.58112285714037</v>
      </c>
      <c r="AF7" s="100">
        <v>1074.3622472777915</v>
      </c>
      <c r="AG7" s="100">
        <v>1431.6118428946252</v>
      </c>
      <c r="AH7" s="100">
        <v>827.37821756885285</v>
      </c>
      <c r="AI7" s="17">
        <v>1122.6296599436926</v>
      </c>
      <c r="AJ7" s="17">
        <v>1488.2719342511496</v>
      </c>
      <c r="AK7" s="17">
        <v>863.58112285714037</v>
      </c>
      <c r="AL7" s="100">
        <v>1074.3622472777915</v>
      </c>
      <c r="AM7" s="100">
        <v>1431.6118428946252</v>
      </c>
      <c r="AN7" s="100">
        <v>827.37821756885285</v>
      </c>
      <c r="AO7" s="18"/>
      <c r="AP7" s="17">
        <v>1020.9656729200869</v>
      </c>
      <c r="AQ7" s="17">
        <v>1375.5915144048595</v>
      </c>
      <c r="AR7" s="17">
        <v>792.73163898524911</v>
      </c>
      <c r="AS7" s="100">
        <v>986.90502285777609</v>
      </c>
      <c r="AT7" s="100">
        <v>1336.0445959050578</v>
      </c>
      <c r="AU7" s="100">
        <v>767.21620524879677</v>
      </c>
      <c r="AV7" s="17">
        <v>1020.9656729200869</v>
      </c>
      <c r="AW7" s="17">
        <v>1375.5915144048595</v>
      </c>
      <c r="AX7" s="17">
        <v>792.73163898524911</v>
      </c>
      <c r="AY7" s="100">
        <v>986.90502285777609</v>
      </c>
      <c r="AZ7" s="100">
        <v>1336.0445959050578</v>
      </c>
      <c r="BA7" s="100">
        <v>767.21620524879677</v>
      </c>
      <c r="BB7" s="18"/>
      <c r="BC7" s="17">
        <v>1214.2349101899974</v>
      </c>
      <c r="BD7" s="17">
        <v>1595.7484511603425</v>
      </c>
      <c r="BE7" s="17">
        <v>932.92326641034492</v>
      </c>
      <c r="BF7" s="100">
        <v>1174.5046985681481</v>
      </c>
      <c r="BG7" s="100">
        <v>1549.1108777203285</v>
      </c>
      <c r="BH7" s="100">
        <v>902.9200986771549</v>
      </c>
      <c r="BI7" s="17">
        <v>1214.2349101899974</v>
      </c>
      <c r="BJ7" s="17">
        <v>1595.7484511603425</v>
      </c>
      <c r="BK7" s="17">
        <v>932.92326641034492</v>
      </c>
      <c r="BL7" s="100">
        <v>1174.5046985681481</v>
      </c>
      <c r="BM7" s="100">
        <v>1549.1108777203285</v>
      </c>
      <c r="BN7" s="100">
        <v>902.9200986771549</v>
      </c>
      <c r="BO7" s="18"/>
      <c r="BP7" s="17">
        <v>653.4378901574911</v>
      </c>
      <c r="BQ7" s="17">
        <v>933.54077134762451</v>
      </c>
      <c r="BR7" s="17">
        <v>523.55224051496862</v>
      </c>
      <c r="BS7" s="100">
        <v>642.70914842097363</v>
      </c>
      <c r="BT7" s="100">
        <v>918.14757312370273</v>
      </c>
      <c r="BU7" s="100">
        <v>514.53105737965768</v>
      </c>
      <c r="BV7" s="17">
        <v>653.4378901574911</v>
      </c>
      <c r="BW7" s="17">
        <v>933.54077134762451</v>
      </c>
      <c r="BX7" s="17">
        <v>523.55224051496862</v>
      </c>
      <c r="BY7" s="100">
        <v>642.70914842097363</v>
      </c>
      <c r="BZ7" s="100">
        <v>918.14757312370273</v>
      </c>
      <c r="CA7" s="100">
        <v>514.53105737965768</v>
      </c>
      <c r="CB7" s="18"/>
      <c r="CC7" s="17">
        <v>1152.0686670774899</v>
      </c>
      <c r="CD7" s="17">
        <v>1506.1751465776235</v>
      </c>
      <c r="CE7" s="17">
        <v>879.64189475019873</v>
      </c>
      <c r="CF7" s="100">
        <v>1109.0474349542706</v>
      </c>
      <c r="CG7" s="100">
        <v>1456.0417710381671</v>
      </c>
      <c r="CH7" s="100">
        <v>848.04810046562977</v>
      </c>
      <c r="CI7" s="17">
        <v>1152.0686670774899</v>
      </c>
      <c r="CJ7" s="17">
        <v>1506.1751465776235</v>
      </c>
      <c r="CK7" s="17">
        <v>879.64189475019873</v>
      </c>
      <c r="CL7" s="100">
        <v>1109.0474349542706</v>
      </c>
      <c r="CM7" s="100">
        <v>1456.0417710381671</v>
      </c>
      <c r="CN7" s="100">
        <v>848.04810046562977</v>
      </c>
      <c r="CO7" s="18"/>
      <c r="CP7" s="17">
        <v>1192.1594852522676</v>
      </c>
      <c r="CQ7" s="17">
        <v>1554.1258740741609</v>
      </c>
      <c r="CR7" s="17">
        <v>908.59741060943372</v>
      </c>
      <c r="CS7" s="100">
        <v>1145.8574477872749</v>
      </c>
      <c r="CT7" s="100">
        <v>1499.9075668112387</v>
      </c>
      <c r="CU7" s="100">
        <v>873.71184251287968</v>
      </c>
      <c r="CV7" s="17">
        <v>1192.1594852522676</v>
      </c>
      <c r="CW7" s="17">
        <v>1554.1258740741609</v>
      </c>
      <c r="CX7" s="17">
        <v>908.59741060943372</v>
      </c>
      <c r="CY7" s="100">
        <v>1145.8574477872749</v>
      </c>
      <c r="CZ7" s="100">
        <v>1499.9075668112387</v>
      </c>
      <c r="DA7" s="100">
        <v>873.71184251287968</v>
      </c>
      <c r="DB7" s="18"/>
      <c r="DC7" s="17">
        <v>979.78849195419673</v>
      </c>
      <c r="DD7" s="17">
        <v>1293.5731252611606</v>
      </c>
      <c r="DE7" s="17">
        <v>749.55838907735574</v>
      </c>
      <c r="DF7" s="100">
        <v>941.22488340490861</v>
      </c>
      <c r="DG7" s="100">
        <v>1248.9449397196763</v>
      </c>
      <c r="DH7" s="100">
        <v>721.68524770645479</v>
      </c>
      <c r="DI7" s="17">
        <v>979.78849195419673</v>
      </c>
      <c r="DJ7" s="17">
        <v>1293.5731252611606</v>
      </c>
      <c r="DK7" s="17">
        <v>749.55838907735574</v>
      </c>
      <c r="DL7" s="100">
        <v>941.22488340490861</v>
      </c>
      <c r="DM7" s="100">
        <v>1248.9449397196763</v>
      </c>
      <c r="DN7" s="100">
        <v>721.68524770645479</v>
      </c>
      <c r="DO7" s="18"/>
      <c r="DP7" s="17">
        <v>2125.019473928045</v>
      </c>
      <c r="DQ7" s="17">
        <v>2732.2441420454975</v>
      </c>
      <c r="DR7" s="17">
        <v>1574.9796117120698</v>
      </c>
      <c r="DS7" s="100">
        <v>2054.188882998767</v>
      </c>
      <c r="DT7" s="100">
        <v>2648.8926656178005</v>
      </c>
      <c r="DU7" s="100">
        <v>1521.5723118519811</v>
      </c>
      <c r="DV7" s="17">
        <v>2125.019473928045</v>
      </c>
      <c r="DW7" s="17">
        <v>2732.2441420454975</v>
      </c>
      <c r="DX7" s="17">
        <v>1574.9796117120698</v>
      </c>
      <c r="DY7" s="100">
        <v>2054.188882998767</v>
      </c>
      <c r="DZ7" s="100">
        <v>2648.8926656178005</v>
      </c>
      <c r="EA7" s="100">
        <v>1521.5723118519811</v>
      </c>
    </row>
    <row r="8" spans="2:132" ht="18">
      <c r="B8" s="4" t="str">
        <f>$B$59</f>
        <v>Evaporative Cooler and Wall Furnace</v>
      </c>
      <c r="C8" s="17">
        <v>1900.3865068827827</v>
      </c>
      <c r="D8" s="17">
        <v>2409.2402811200946</v>
      </c>
      <c r="E8" s="17">
        <v>1455.928803445313</v>
      </c>
      <c r="F8" s="100">
        <v>1823.3666415776277</v>
      </c>
      <c r="G8" s="100">
        <v>2319.1060103660266</v>
      </c>
      <c r="H8" s="100">
        <v>1397.8587224891808</v>
      </c>
      <c r="I8" s="17">
        <v>1900.3865068827827</v>
      </c>
      <c r="J8" s="17">
        <v>2409.2402811200946</v>
      </c>
      <c r="K8" s="17">
        <v>1455.928803445313</v>
      </c>
      <c r="L8" s="100">
        <v>1823.3666415776277</v>
      </c>
      <c r="M8" s="100">
        <v>2319.1060103660266</v>
      </c>
      <c r="N8" s="100">
        <v>1397.8587224891808</v>
      </c>
      <c r="O8" s="18"/>
      <c r="P8" s="17">
        <v>1147.2207429085677</v>
      </c>
      <c r="Q8" s="17">
        <v>1524.6697999219853</v>
      </c>
      <c r="R8" s="17">
        <v>887.88990817967522</v>
      </c>
      <c r="S8" s="100">
        <v>1105.5450163770433</v>
      </c>
      <c r="T8" s="100">
        <v>1475.8787264993455</v>
      </c>
      <c r="U8" s="100">
        <v>856.37262786895769</v>
      </c>
      <c r="V8" s="17">
        <v>1147.2207429085677</v>
      </c>
      <c r="W8" s="17">
        <v>1524.6697999219853</v>
      </c>
      <c r="X8" s="17">
        <v>887.88990817967522</v>
      </c>
      <c r="Y8" s="100">
        <v>1105.5450163770433</v>
      </c>
      <c r="Z8" s="100">
        <v>1475.8787264993455</v>
      </c>
      <c r="AA8" s="100">
        <v>856.37262786895769</v>
      </c>
      <c r="AB8" s="18"/>
      <c r="AC8" s="17">
        <v>1055.4616428451193</v>
      </c>
      <c r="AD8" s="17">
        <v>1409.0251306237869</v>
      </c>
      <c r="AE8" s="17">
        <v>812.735800429709</v>
      </c>
      <c r="AF8" s="100">
        <v>1010.7249581668592</v>
      </c>
      <c r="AG8" s="100">
        <v>1356.4758942001288</v>
      </c>
      <c r="AH8" s="100">
        <v>778.88811207326762</v>
      </c>
      <c r="AI8" s="17">
        <v>1055.4616428451193</v>
      </c>
      <c r="AJ8" s="17">
        <v>1409.0251306237869</v>
      </c>
      <c r="AK8" s="17">
        <v>812.735800429709</v>
      </c>
      <c r="AL8" s="100">
        <v>1010.7249581668592</v>
      </c>
      <c r="AM8" s="100">
        <v>1356.4758942001288</v>
      </c>
      <c r="AN8" s="100">
        <v>778.88811207326762</v>
      </c>
      <c r="AO8" s="18"/>
      <c r="AP8" s="17">
        <v>911.86631268812005</v>
      </c>
      <c r="AQ8" s="17">
        <v>1248.0365771158192</v>
      </c>
      <c r="AR8" s="17">
        <v>711.37070572634184</v>
      </c>
      <c r="AS8" s="100">
        <v>881.65898792257735</v>
      </c>
      <c r="AT8" s="100">
        <v>1212.7957207431591</v>
      </c>
      <c r="AU8" s="100">
        <v>689.23565766448849</v>
      </c>
      <c r="AV8" s="17">
        <v>911.86631268812005</v>
      </c>
      <c r="AW8" s="17">
        <v>1248.0365771158192</v>
      </c>
      <c r="AX8" s="17">
        <v>711.37070572634184</v>
      </c>
      <c r="AY8" s="100">
        <v>881.65898792257735</v>
      </c>
      <c r="AZ8" s="100">
        <v>1212.7957207431591</v>
      </c>
      <c r="BA8" s="100">
        <v>689.23565766448849</v>
      </c>
      <c r="BB8" s="18"/>
      <c r="BC8" s="17">
        <v>1143.0496553040764</v>
      </c>
      <c r="BD8" s="17">
        <v>1512.002288932923</v>
      </c>
      <c r="BE8" s="17">
        <v>879.27308751787291</v>
      </c>
      <c r="BF8" s="100">
        <v>1106.3647080811563</v>
      </c>
      <c r="BG8" s="100">
        <v>1469.3755377951022</v>
      </c>
      <c r="BH8" s="100">
        <v>851.50302828226529</v>
      </c>
      <c r="BI8" s="17">
        <v>1143.0496553040764</v>
      </c>
      <c r="BJ8" s="17">
        <v>1512.002288932923</v>
      </c>
      <c r="BK8" s="17">
        <v>879.27308751787291</v>
      </c>
      <c r="BL8" s="100">
        <v>1106.3647080811563</v>
      </c>
      <c r="BM8" s="100">
        <v>1469.3755377951022</v>
      </c>
      <c r="BN8" s="100">
        <v>851.50302828226529</v>
      </c>
      <c r="BO8" s="18"/>
      <c r="BP8" s="17">
        <v>593.81795012277064</v>
      </c>
      <c r="BQ8" s="17">
        <v>847.10740061249123</v>
      </c>
      <c r="BR8" s="17">
        <v>474.79208219878274</v>
      </c>
      <c r="BS8" s="100">
        <v>584.51395533725702</v>
      </c>
      <c r="BT8" s="100">
        <v>833.83499913119078</v>
      </c>
      <c r="BU8" s="100">
        <v>467.62458400183164</v>
      </c>
      <c r="BV8" s="17">
        <v>593.81795012277064</v>
      </c>
      <c r="BW8" s="17">
        <v>847.10740061249123</v>
      </c>
      <c r="BX8" s="17">
        <v>474.79208219878274</v>
      </c>
      <c r="BY8" s="100">
        <v>584.51395533725702</v>
      </c>
      <c r="BZ8" s="100">
        <v>833.83499913119078</v>
      </c>
      <c r="CA8" s="100">
        <v>467.62458400183164</v>
      </c>
      <c r="CB8" s="18"/>
      <c r="CC8" s="17">
        <v>1058.2190277118486</v>
      </c>
      <c r="CD8" s="17">
        <v>1396.695368714757</v>
      </c>
      <c r="CE8" s="17">
        <v>811.17512567005122</v>
      </c>
      <c r="CF8" s="100">
        <v>1019.3959905739711</v>
      </c>
      <c r="CG8" s="100">
        <v>1351.2483690121792</v>
      </c>
      <c r="CH8" s="100">
        <v>782.3980213194717</v>
      </c>
      <c r="CI8" s="17">
        <v>1058.2190277118486</v>
      </c>
      <c r="CJ8" s="17">
        <v>1396.695368714757</v>
      </c>
      <c r="CK8" s="17">
        <v>811.17512567005122</v>
      </c>
      <c r="CL8" s="100">
        <v>1019.3959905739711</v>
      </c>
      <c r="CM8" s="100">
        <v>1351.2483690121792</v>
      </c>
      <c r="CN8" s="100">
        <v>782.3980213194717</v>
      </c>
      <c r="CO8" s="18"/>
      <c r="CP8" s="17">
        <v>1090.490354046618</v>
      </c>
      <c r="CQ8" s="17">
        <v>1435.4091638238606</v>
      </c>
      <c r="CR8" s="17">
        <v>833.35942971264069</v>
      </c>
      <c r="CS8" s="100">
        <v>1048.7970297700288</v>
      </c>
      <c r="CT8" s="100">
        <v>1386.4057717913424</v>
      </c>
      <c r="CU8" s="100">
        <v>802.36331887439155</v>
      </c>
      <c r="CV8" s="17">
        <v>1090.490354046618</v>
      </c>
      <c r="CW8" s="17">
        <v>1435.4091638238606</v>
      </c>
      <c r="CX8" s="17">
        <v>833.35942971264069</v>
      </c>
      <c r="CY8" s="100">
        <v>1048.7970297700288</v>
      </c>
      <c r="CZ8" s="100">
        <v>1386.4057717913424</v>
      </c>
      <c r="DA8" s="100">
        <v>802.36331887439155</v>
      </c>
      <c r="DB8" s="18"/>
      <c r="DC8" s="17">
        <v>891.71260791382804</v>
      </c>
      <c r="DD8" s="17">
        <v>1191.0332334501547</v>
      </c>
      <c r="DE8" s="17">
        <v>686.61109495831272</v>
      </c>
      <c r="DF8" s="100">
        <v>857.53002202137873</v>
      </c>
      <c r="DG8" s="100">
        <v>1150.9550990423966</v>
      </c>
      <c r="DH8" s="100">
        <v>662.53574196254078</v>
      </c>
      <c r="DI8" s="17">
        <v>891.71260791382804</v>
      </c>
      <c r="DJ8" s="17">
        <v>1191.0332334501547</v>
      </c>
      <c r="DK8" s="17">
        <v>686.61109495831272</v>
      </c>
      <c r="DL8" s="100">
        <v>857.53002202137873</v>
      </c>
      <c r="DM8" s="100">
        <v>1150.9550990423966</v>
      </c>
      <c r="DN8" s="100">
        <v>662.53574196254078</v>
      </c>
      <c r="DO8" s="18"/>
      <c r="DP8" s="17">
        <v>2105.6735579373226</v>
      </c>
      <c r="DQ8" s="17">
        <v>2709.1242283146044</v>
      </c>
      <c r="DR8" s="17">
        <v>1560.452110831292</v>
      </c>
      <c r="DS8" s="100">
        <v>2035.6033519878986</v>
      </c>
      <c r="DT8" s="100">
        <v>2626.5257497196963</v>
      </c>
      <c r="DU8" s="100">
        <v>1507.312725758045</v>
      </c>
      <c r="DV8" s="17">
        <v>2105.6735579373226</v>
      </c>
      <c r="DW8" s="17">
        <v>2709.1242283146044</v>
      </c>
      <c r="DX8" s="17">
        <v>1560.452110831292</v>
      </c>
      <c r="DY8" s="100">
        <v>2035.6033519878986</v>
      </c>
      <c r="DZ8" s="100">
        <v>2626.5257497196963</v>
      </c>
      <c r="EA8" s="100">
        <v>1507.312725758045</v>
      </c>
    </row>
    <row r="9" spans="2:132" ht="18">
      <c r="B9" s="4" t="str">
        <f>$B$60</f>
        <v>Gas Furnace Split System: 10 SEER, 80 AFUE Furnace</v>
      </c>
      <c r="C9" s="17">
        <v>1396.1514492296342</v>
      </c>
      <c r="D9" s="17">
        <v>1819.7434702923078</v>
      </c>
      <c r="E9" s="17">
        <v>1076.7233680840598</v>
      </c>
      <c r="F9" s="100">
        <v>1342.8922992990711</v>
      </c>
      <c r="G9" s="100">
        <v>1757.1865693632665</v>
      </c>
      <c r="H9" s="100">
        <v>1036.5633196647461</v>
      </c>
      <c r="I9" s="17">
        <v>1396.1514492296342</v>
      </c>
      <c r="J9" s="17">
        <v>1819.7434702923078</v>
      </c>
      <c r="K9" s="17">
        <v>1076.7233680840598</v>
      </c>
      <c r="L9" s="100">
        <v>1342.8922992990711</v>
      </c>
      <c r="M9" s="100">
        <v>1757.1865693632665</v>
      </c>
      <c r="N9" s="100">
        <v>1036.5633196647461</v>
      </c>
      <c r="O9" s="18"/>
      <c r="P9" s="17">
        <v>917.06197695516914</v>
      </c>
      <c r="Q9" s="17">
        <v>1255.619153618936</v>
      </c>
      <c r="R9" s="17">
        <v>716.51928400494046</v>
      </c>
      <c r="S9" s="100">
        <v>886.03068842884988</v>
      </c>
      <c r="T9" s="100">
        <v>1219.2171853175389</v>
      </c>
      <c r="U9" s="100">
        <v>693.3527949808572</v>
      </c>
      <c r="V9" s="17">
        <v>917.06197695516914</v>
      </c>
      <c r="W9" s="17">
        <v>1255.619153618936</v>
      </c>
      <c r="X9" s="17">
        <v>716.51928400494046</v>
      </c>
      <c r="Y9" s="100">
        <v>886.03068842884988</v>
      </c>
      <c r="Z9" s="100">
        <v>1219.2171853175389</v>
      </c>
      <c r="AA9" s="100">
        <v>693.3527949808572</v>
      </c>
      <c r="AB9" s="18"/>
      <c r="AC9" s="17">
        <v>836.50410938635378</v>
      </c>
      <c r="AD9" s="17">
        <v>1151.9592359775629</v>
      </c>
      <c r="AE9" s="17">
        <v>652.26357830691677</v>
      </c>
      <c r="AF9" s="100">
        <v>803.96660298893232</v>
      </c>
      <c r="AG9" s="100">
        <v>1113.6112269350394</v>
      </c>
      <c r="AH9" s="100">
        <v>629.32969823601013</v>
      </c>
      <c r="AI9" s="17">
        <v>836.50410938635378</v>
      </c>
      <c r="AJ9" s="17">
        <v>1151.9592359775629</v>
      </c>
      <c r="AK9" s="17">
        <v>652.26357830691677</v>
      </c>
      <c r="AL9" s="100">
        <v>803.96660298893232</v>
      </c>
      <c r="AM9" s="100">
        <v>1113.6112269350394</v>
      </c>
      <c r="AN9" s="100">
        <v>629.32969823601013</v>
      </c>
      <c r="AO9" s="18"/>
      <c r="AP9" s="17">
        <v>739.4342922482374</v>
      </c>
      <c r="AQ9" s="17">
        <v>1045.0465452676765</v>
      </c>
      <c r="AR9" s="17">
        <v>588.09370564064727</v>
      </c>
      <c r="AS9" s="100">
        <v>719.13600432315673</v>
      </c>
      <c r="AT9" s="100">
        <v>1018.7348874742131</v>
      </c>
      <c r="AU9" s="100">
        <v>572.45608713585477</v>
      </c>
      <c r="AV9" s="17">
        <v>739.4342922482374</v>
      </c>
      <c r="AW9" s="17">
        <v>1045.0465452676765</v>
      </c>
      <c r="AX9" s="17">
        <v>588.09370564064727</v>
      </c>
      <c r="AY9" s="100">
        <v>719.13600432315673</v>
      </c>
      <c r="AZ9" s="100">
        <v>1018.7348874742131</v>
      </c>
      <c r="BA9" s="100">
        <v>572.45608713585477</v>
      </c>
      <c r="BB9" s="18"/>
      <c r="BC9" s="17">
        <v>901.82983909929544</v>
      </c>
      <c r="BD9" s="17">
        <v>1230.4912059612004</v>
      </c>
      <c r="BE9" s="17">
        <v>698.46761852678287</v>
      </c>
      <c r="BF9" s="100">
        <v>875.33797359177174</v>
      </c>
      <c r="BG9" s="100">
        <v>1199.2754063215796</v>
      </c>
      <c r="BH9" s="100">
        <v>679.08339089051276</v>
      </c>
      <c r="BI9" s="17">
        <v>901.82983909929544</v>
      </c>
      <c r="BJ9" s="17">
        <v>1230.4912059612004</v>
      </c>
      <c r="BK9" s="17">
        <v>698.46761852678287</v>
      </c>
      <c r="BL9" s="100">
        <v>875.33797359177174</v>
      </c>
      <c r="BM9" s="100">
        <v>1199.2754063215796</v>
      </c>
      <c r="BN9" s="100">
        <v>679.08339089051276</v>
      </c>
      <c r="BO9" s="18"/>
      <c r="BP9" s="17">
        <v>521.26582897827859</v>
      </c>
      <c r="BQ9" s="17">
        <v>741.69027875243376</v>
      </c>
      <c r="BR9" s="17">
        <v>421.76573329961838</v>
      </c>
      <c r="BS9" s="100">
        <v>514.38816394087598</v>
      </c>
      <c r="BT9" s="100">
        <v>731.7548776769346</v>
      </c>
      <c r="BU9" s="100">
        <v>416.72916585674119</v>
      </c>
      <c r="BV9" s="17">
        <v>521.26582897827859</v>
      </c>
      <c r="BW9" s="17">
        <v>741.69027875243376</v>
      </c>
      <c r="BX9" s="17">
        <v>421.76573329961838</v>
      </c>
      <c r="BY9" s="100">
        <v>514.38816394087598</v>
      </c>
      <c r="BZ9" s="100">
        <v>731.7548776769346</v>
      </c>
      <c r="CA9" s="100">
        <v>416.72916585674119</v>
      </c>
      <c r="CB9" s="18"/>
      <c r="CC9" s="17">
        <v>846.64918873656597</v>
      </c>
      <c r="CD9" s="17">
        <v>1149.4147777274411</v>
      </c>
      <c r="CE9" s="17">
        <v>656.64457755834462</v>
      </c>
      <c r="CF9" s="100">
        <v>817.94635776041855</v>
      </c>
      <c r="CG9" s="100">
        <v>1115.5215791228393</v>
      </c>
      <c r="CH9" s="100">
        <v>636.33617175900474</v>
      </c>
      <c r="CI9" s="17">
        <v>846.64918873656597</v>
      </c>
      <c r="CJ9" s="17">
        <v>1149.4147777274411</v>
      </c>
      <c r="CK9" s="17">
        <v>656.64457755834462</v>
      </c>
      <c r="CL9" s="100">
        <v>817.94635776041855</v>
      </c>
      <c r="CM9" s="100">
        <v>1115.5215791228393</v>
      </c>
      <c r="CN9" s="100">
        <v>636.33617175900474</v>
      </c>
      <c r="CO9" s="18"/>
      <c r="CP9" s="17">
        <v>873.76627110307345</v>
      </c>
      <c r="CQ9" s="17">
        <v>1181.8334889983414</v>
      </c>
      <c r="CR9" s="17">
        <v>675.01704117625729</v>
      </c>
      <c r="CS9" s="100">
        <v>842.5809559320096</v>
      </c>
      <c r="CT9" s="100">
        <v>1145.2953425777973</v>
      </c>
      <c r="CU9" s="100">
        <v>652.74102867388842</v>
      </c>
      <c r="CV9" s="17">
        <v>873.76627110307345</v>
      </c>
      <c r="CW9" s="17">
        <v>1181.8334889983414</v>
      </c>
      <c r="CX9" s="17">
        <v>675.01704117625729</v>
      </c>
      <c r="CY9" s="100">
        <v>842.5809559320096</v>
      </c>
      <c r="CZ9" s="100">
        <v>1145.2953425777973</v>
      </c>
      <c r="DA9" s="100">
        <v>652.74102867388842</v>
      </c>
      <c r="DB9" s="18"/>
      <c r="DC9" s="17">
        <v>724.47433245266029</v>
      </c>
      <c r="DD9" s="17">
        <v>994.05031217237058</v>
      </c>
      <c r="DE9" s="17">
        <v>568.33050617141305</v>
      </c>
      <c r="DF9" s="100">
        <v>699.3405029378489</v>
      </c>
      <c r="DG9" s="100">
        <v>964.17777753292762</v>
      </c>
      <c r="DH9" s="100">
        <v>550.24416050936645</v>
      </c>
      <c r="DI9" s="17">
        <v>724.47433245266029</v>
      </c>
      <c r="DJ9" s="17">
        <v>994.05031217237058</v>
      </c>
      <c r="DK9" s="17">
        <v>568.33050617141305</v>
      </c>
      <c r="DL9" s="100">
        <v>699.3405029378489</v>
      </c>
      <c r="DM9" s="100">
        <v>964.17777753292762</v>
      </c>
      <c r="DN9" s="100">
        <v>550.24416050936645</v>
      </c>
      <c r="DO9" s="18"/>
      <c r="DP9" s="17">
        <v>1557.046475199656</v>
      </c>
      <c r="DQ9" s="17">
        <v>2066.2480076773736</v>
      </c>
      <c r="DR9" s="17">
        <v>1146.8823903473092</v>
      </c>
      <c r="DS9" s="100">
        <v>1507.0897009616683</v>
      </c>
      <c r="DT9" s="100">
        <v>2007.5768887757415</v>
      </c>
      <c r="DU9" s="100">
        <v>1109.0468557579097</v>
      </c>
      <c r="DV9" s="17">
        <v>1557.046475199656</v>
      </c>
      <c r="DW9" s="17">
        <v>2066.2480076773736</v>
      </c>
      <c r="DX9" s="17">
        <v>1146.8823903473092</v>
      </c>
      <c r="DY9" s="100">
        <v>1507.0897009616683</v>
      </c>
      <c r="DZ9" s="100">
        <v>2007.5768887757415</v>
      </c>
      <c r="EA9" s="100">
        <v>1109.0468557579097</v>
      </c>
    </row>
    <row r="10" spans="2:132" ht="18">
      <c r="B10" s="4" t="str">
        <f>$B$61</f>
        <v>Gas Furnace Split System: 12 SEER, 80 AFUE Furnace</v>
      </c>
      <c r="C10" s="17">
        <v>1396.1514492296342</v>
      </c>
      <c r="D10" s="17">
        <v>1819.7434702923078</v>
      </c>
      <c r="E10" s="17">
        <v>1076.7233680840598</v>
      </c>
      <c r="F10" s="100">
        <v>1342.8922992990711</v>
      </c>
      <c r="G10" s="100">
        <v>1757.1865693632665</v>
      </c>
      <c r="H10" s="100">
        <v>1036.5633196647461</v>
      </c>
      <c r="I10" s="17">
        <v>1396.1514492296342</v>
      </c>
      <c r="J10" s="17">
        <v>1819.7434702923078</v>
      </c>
      <c r="K10" s="17">
        <v>1076.7233680840598</v>
      </c>
      <c r="L10" s="100">
        <v>1342.8922992990711</v>
      </c>
      <c r="M10" s="100">
        <v>1757.1865693632665</v>
      </c>
      <c r="N10" s="100">
        <v>1036.5633196647461</v>
      </c>
      <c r="O10" s="18"/>
      <c r="P10" s="17">
        <v>917.06197695516914</v>
      </c>
      <c r="Q10" s="17">
        <v>1255.619153618936</v>
      </c>
      <c r="R10" s="17">
        <v>716.51928400494046</v>
      </c>
      <c r="S10" s="100">
        <v>886.03068842884988</v>
      </c>
      <c r="T10" s="100">
        <v>1219.2171853175389</v>
      </c>
      <c r="U10" s="100">
        <v>693.3527949808572</v>
      </c>
      <c r="V10" s="17">
        <v>917.06197695516914</v>
      </c>
      <c r="W10" s="17">
        <v>1255.619153618936</v>
      </c>
      <c r="X10" s="17">
        <v>716.51928400494046</v>
      </c>
      <c r="Y10" s="100">
        <v>886.03068842884988</v>
      </c>
      <c r="Z10" s="100">
        <v>1219.2171853175389</v>
      </c>
      <c r="AA10" s="100">
        <v>693.3527949808572</v>
      </c>
      <c r="AB10" s="18"/>
      <c r="AC10" s="17">
        <v>836.50410938635378</v>
      </c>
      <c r="AD10" s="17">
        <v>1151.9592359775629</v>
      </c>
      <c r="AE10" s="17">
        <v>652.26357830691677</v>
      </c>
      <c r="AF10" s="100">
        <v>803.96660298893232</v>
      </c>
      <c r="AG10" s="100">
        <v>1113.6112269350394</v>
      </c>
      <c r="AH10" s="100">
        <v>629.32969823601013</v>
      </c>
      <c r="AI10" s="17">
        <v>836.50410938635378</v>
      </c>
      <c r="AJ10" s="17">
        <v>1151.9592359775629</v>
      </c>
      <c r="AK10" s="17">
        <v>652.26357830691677</v>
      </c>
      <c r="AL10" s="100">
        <v>803.96660298893232</v>
      </c>
      <c r="AM10" s="100">
        <v>1113.6112269350394</v>
      </c>
      <c r="AN10" s="100">
        <v>629.32969823601013</v>
      </c>
      <c r="AO10" s="18"/>
      <c r="AP10" s="17">
        <v>739.4342922482374</v>
      </c>
      <c r="AQ10" s="17">
        <v>1045.0465452676765</v>
      </c>
      <c r="AR10" s="17">
        <v>588.09370564064727</v>
      </c>
      <c r="AS10" s="100">
        <v>719.13600432315673</v>
      </c>
      <c r="AT10" s="100">
        <v>1018.7348874742131</v>
      </c>
      <c r="AU10" s="100">
        <v>572.45608713585477</v>
      </c>
      <c r="AV10" s="17">
        <v>739.4342922482374</v>
      </c>
      <c r="AW10" s="17">
        <v>1045.0465452676765</v>
      </c>
      <c r="AX10" s="17">
        <v>588.09370564064727</v>
      </c>
      <c r="AY10" s="100">
        <v>719.13600432315673</v>
      </c>
      <c r="AZ10" s="100">
        <v>1018.7348874742131</v>
      </c>
      <c r="BA10" s="100">
        <v>572.45608713585477</v>
      </c>
      <c r="BB10" s="18"/>
      <c r="BC10" s="17">
        <v>901.82983909929544</v>
      </c>
      <c r="BD10" s="17">
        <v>1230.4912059612004</v>
      </c>
      <c r="BE10" s="17">
        <v>698.46761852678287</v>
      </c>
      <c r="BF10" s="100">
        <v>875.33797359177174</v>
      </c>
      <c r="BG10" s="100">
        <v>1199.2754063215796</v>
      </c>
      <c r="BH10" s="100">
        <v>679.08339089051276</v>
      </c>
      <c r="BI10" s="17">
        <v>901.82983909929544</v>
      </c>
      <c r="BJ10" s="17">
        <v>1230.4912059612004</v>
      </c>
      <c r="BK10" s="17">
        <v>698.46761852678287</v>
      </c>
      <c r="BL10" s="100">
        <v>875.33797359177174</v>
      </c>
      <c r="BM10" s="100">
        <v>1199.2754063215796</v>
      </c>
      <c r="BN10" s="100">
        <v>679.08339089051276</v>
      </c>
      <c r="BO10" s="18"/>
      <c r="BP10" s="17">
        <v>521.26582897827859</v>
      </c>
      <c r="BQ10" s="17">
        <v>741.69027875243376</v>
      </c>
      <c r="BR10" s="17">
        <v>421.76573329961838</v>
      </c>
      <c r="BS10" s="100">
        <v>514.38816394087598</v>
      </c>
      <c r="BT10" s="100">
        <v>731.7548776769346</v>
      </c>
      <c r="BU10" s="100">
        <v>416.72916585674119</v>
      </c>
      <c r="BV10" s="17">
        <v>521.26582897827859</v>
      </c>
      <c r="BW10" s="17">
        <v>741.69027875243376</v>
      </c>
      <c r="BX10" s="17">
        <v>421.76573329961838</v>
      </c>
      <c r="BY10" s="100">
        <v>514.38816394087598</v>
      </c>
      <c r="BZ10" s="100">
        <v>731.7548776769346</v>
      </c>
      <c r="CA10" s="100">
        <v>416.72916585674119</v>
      </c>
      <c r="CB10" s="18"/>
      <c r="CC10" s="17">
        <v>846.64918873656597</v>
      </c>
      <c r="CD10" s="17">
        <v>1149.4147777274411</v>
      </c>
      <c r="CE10" s="17">
        <v>656.64457755834462</v>
      </c>
      <c r="CF10" s="100">
        <v>817.94635776041855</v>
      </c>
      <c r="CG10" s="100">
        <v>1115.5215791228393</v>
      </c>
      <c r="CH10" s="100">
        <v>636.33617175900474</v>
      </c>
      <c r="CI10" s="17">
        <v>846.64918873656597</v>
      </c>
      <c r="CJ10" s="17">
        <v>1149.4147777274411</v>
      </c>
      <c r="CK10" s="17">
        <v>656.64457755834462</v>
      </c>
      <c r="CL10" s="100">
        <v>817.94635776041855</v>
      </c>
      <c r="CM10" s="100">
        <v>1115.5215791228393</v>
      </c>
      <c r="CN10" s="100">
        <v>636.33617175900474</v>
      </c>
      <c r="CO10" s="18"/>
      <c r="CP10" s="17">
        <v>873.76627110307345</v>
      </c>
      <c r="CQ10" s="17">
        <v>1181.8334889983414</v>
      </c>
      <c r="CR10" s="17">
        <v>675.01704117625729</v>
      </c>
      <c r="CS10" s="100">
        <v>842.5809559320096</v>
      </c>
      <c r="CT10" s="100">
        <v>1145.2953425777973</v>
      </c>
      <c r="CU10" s="100">
        <v>652.74102867388842</v>
      </c>
      <c r="CV10" s="17">
        <v>873.76627110307345</v>
      </c>
      <c r="CW10" s="17">
        <v>1181.8334889983414</v>
      </c>
      <c r="CX10" s="17">
        <v>675.01704117625729</v>
      </c>
      <c r="CY10" s="100">
        <v>842.5809559320096</v>
      </c>
      <c r="CZ10" s="100">
        <v>1145.2953425777973</v>
      </c>
      <c r="DA10" s="100">
        <v>652.74102867388842</v>
      </c>
      <c r="DB10" s="18"/>
      <c r="DC10" s="17">
        <v>724.47433245266029</v>
      </c>
      <c r="DD10" s="17">
        <v>994.05031217237058</v>
      </c>
      <c r="DE10" s="17">
        <v>568.33050617141305</v>
      </c>
      <c r="DF10" s="100">
        <v>699.3405029378489</v>
      </c>
      <c r="DG10" s="100">
        <v>964.17777753292762</v>
      </c>
      <c r="DH10" s="100">
        <v>550.24416050936645</v>
      </c>
      <c r="DI10" s="17">
        <v>724.47433245266029</v>
      </c>
      <c r="DJ10" s="17">
        <v>994.05031217237058</v>
      </c>
      <c r="DK10" s="17">
        <v>568.33050617141305</v>
      </c>
      <c r="DL10" s="100">
        <v>699.3405029378489</v>
      </c>
      <c r="DM10" s="100">
        <v>964.17777753292762</v>
      </c>
      <c r="DN10" s="100">
        <v>550.24416050936645</v>
      </c>
      <c r="DO10" s="18"/>
      <c r="DP10" s="17">
        <v>1557.046475199656</v>
      </c>
      <c r="DQ10" s="17">
        <v>2066.2480076773736</v>
      </c>
      <c r="DR10" s="17">
        <v>1146.8823903473092</v>
      </c>
      <c r="DS10" s="100">
        <v>1507.0897009616683</v>
      </c>
      <c r="DT10" s="100">
        <v>2007.5768887757415</v>
      </c>
      <c r="DU10" s="100">
        <v>1109.0468557579097</v>
      </c>
      <c r="DV10" s="17">
        <v>1557.046475199656</v>
      </c>
      <c r="DW10" s="17">
        <v>2066.2480076773736</v>
      </c>
      <c r="DX10" s="17">
        <v>1146.8823903473092</v>
      </c>
      <c r="DY10" s="100">
        <v>1507.0897009616683</v>
      </c>
      <c r="DZ10" s="100">
        <v>2007.5768887757415</v>
      </c>
      <c r="EA10" s="100">
        <v>1109.0468557579097</v>
      </c>
    </row>
    <row r="11" spans="2:132" ht="18">
      <c r="B11" s="4" t="str">
        <f>$B$62</f>
        <v>Gas Furnace Split System: 13 SEER, 80 AFUE Furnace</v>
      </c>
      <c r="C11" s="17">
        <v>1396.1755111073412</v>
      </c>
      <c r="D11" s="17">
        <v>1819.7768475969101</v>
      </c>
      <c r="E11" s="17">
        <v>1076.7421741309345</v>
      </c>
      <c r="F11" s="100">
        <v>1342.9175069596572</v>
      </c>
      <c r="G11" s="100">
        <v>1757.2219233246028</v>
      </c>
      <c r="H11" s="100">
        <v>1036.5826699245029</v>
      </c>
      <c r="I11" s="17">
        <v>1396.1755111073412</v>
      </c>
      <c r="J11" s="17">
        <v>1819.7768475969101</v>
      </c>
      <c r="K11" s="17">
        <v>1076.7421741309345</v>
      </c>
      <c r="L11" s="100">
        <v>1342.9175069596572</v>
      </c>
      <c r="M11" s="100">
        <v>1757.2219233246028</v>
      </c>
      <c r="N11" s="100">
        <v>1036.5826699245029</v>
      </c>
      <c r="O11" s="18"/>
      <c r="P11" s="17">
        <v>917.08469936296126</v>
      </c>
      <c r="Q11" s="17">
        <v>1255.6505885419788</v>
      </c>
      <c r="R11" s="17">
        <v>716.53610483192881</v>
      </c>
      <c r="S11" s="100">
        <v>886.07005219652626</v>
      </c>
      <c r="T11" s="100">
        <v>1219.2708732087015</v>
      </c>
      <c r="U11" s="100">
        <v>693.38218386477774</v>
      </c>
      <c r="V11" s="17">
        <v>917.08469936296126</v>
      </c>
      <c r="W11" s="17">
        <v>1255.6505885419788</v>
      </c>
      <c r="X11" s="17">
        <v>716.53610483192881</v>
      </c>
      <c r="Y11" s="100">
        <v>886.07005219652626</v>
      </c>
      <c r="Z11" s="100">
        <v>1219.2708732087015</v>
      </c>
      <c r="AA11" s="100">
        <v>693.38218386477774</v>
      </c>
      <c r="AB11" s="18"/>
      <c r="AC11" s="17">
        <v>836.51364343493879</v>
      </c>
      <c r="AD11" s="17">
        <v>1151.9726782392042</v>
      </c>
      <c r="AE11" s="17">
        <v>652.27093118449409</v>
      </c>
      <c r="AF11" s="100">
        <v>803.99983597019605</v>
      </c>
      <c r="AG11" s="100">
        <v>1113.6356315765993</v>
      </c>
      <c r="AH11" s="100">
        <v>629.34278856497951</v>
      </c>
      <c r="AI11" s="17">
        <v>836.51364343493879</v>
      </c>
      <c r="AJ11" s="17">
        <v>1151.9726782392042</v>
      </c>
      <c r="AK11" s="17">
        <v>652.27093118449409</v>
      </c>
      <c r="AL11" s="100">
        <v>803.99983597019605</v>
      </c>
      <c r="AM11" s="100">
        <v>1113.6356315765993</v>
      </c>
      <c r="AN11" s="100">
        <v>629.34278856497951</v>
      </c>
      <c r="AO11" s="18"/>
      <c r="AP11" s="17">
        <v>739.44023163990471</v>
      </c>
      <c r="AQ11" s="17">
        <v>1045.0546101513571</v>
      </c>
      <c r="AR11" s="17">
        <v>588.09810849714995</v>
      </c>
      <c r="AS11" s="100">
        <v>719.14908474462811</v>
      </c>
      <c r="AT11" s="100">
        <v>1018.7535217970961</v>
      </c>
      <c r="AU11" s="100">
        <v>572.46579180627339</v>
      </c>
      <c r="AV11" s="17">
        <v>739.44023163990471</v>
      </c>
      <c r="AW11" s="17">
        <v>1045.0546101513571</v>
      </c>
      <c r="AX11" s="17">
        <v>588.09810849714995</v>
      </c>
      <c r="AY11" s="100">
        <v>719.14908474462811</v>
      </c>
      <c r="AZ11" s="100">
        <v>1018.7535217970961</v>
      </c>
      <c r="BA11" s="100">
        <v>572.46579180627339</v>
      </c>
      <c r="BB11" s="18"/>
      <c r="BC11" s="17">
        <v>901.85942450481377</v>
      </c>
      <c r="BD11" s="17">
        <v>1230.5333329372213</v>
      </c>
      <c r="BE11" s="17">
        <v>698.49043632206133</v>
      </c>
      <c r="BF11" s="100">
        <v>875.38402736703483</v>
      </c>
      <c r="BG11" s="100">
        <v>1199.3432237811583</v>
      </c>
      <c r="BH11" s="100">
        <v>679.12226113036911</v>
      </c>
      <c r="BI11" s="17">
        <v>901.85942450481377</v>
      </c>
      <c r="BJ11" s="17">
        <v>1230.5333329372213</v>
      </c>
      <c r="BK11" s="17">
        <v>698.49043632206133</v>
      </c>
      <c r="BL11" s="100">
        <v>875.38402736703483</v>
      </c>
      <c r="BM11" s="100">
        <v>1199.3432237811583</v>
      </c>
      <c r="BN11" s="100">
        <v>679.12226113036911</v>
      </c>
      <c r="BO11" s="18"/>
      <c r="BP11" s="17">
        <v>521.26811776700288</v>
      </c>
      <c r="BQ11" s="17">
        <v>741.6938912624363</v>
      </c>
      <c r="BR11" s="17">
        <v>421.7674213951949</v>
      </c>
      <c r="BS11" s="100">
        <v>514.39561050579539</v>
      </c>
      <c r="BT11" s="100">
        <v>731.7657854620744</v>
      </c>
      <c r="BU11" s="100">
        <v>416.7346861532406</v>
      </c>
      <c r="BV11" s="17">
        <v>521.26811776700288</v>
      </c>
      <c r="BW11" s="17">
        <v>741.6938912624363</v>
      </c>
      <c r="BX11" s="17">
        <v>421.7674213951949</v>
      </c>
      <c r="BY11" s="100">
        <v>514.39561050579539</v>
      </c>
      <c r="BZ11" s="100">
        <v>731.7657854620744</v>
      </c>
      <c r="CA11" s="100">
        <v>416.7346861532406</v>
      </c>
      <c r="CB11" s="18"/>
      <c r="CC11" s="17">
        <v>846.67937871532069</v>
      </c>
      <c r="CD11" s="17">
        <v>1149.4551697441809</v>
      </c>
      <c r="CE11" s="17">
        <v>656.66449562842752</v>
      </c>
      <c r="CF11" s="100">
        <v>817.98051894591003</v>
      </c>
      <c r="CG11" s="100">
        <v>1115.5681786740615</v>
      </c>
      <c r="CH11" s="100">
        <v>636.35932533678101</v>
      </c>
      <c r="CI11" s="17">
        <v>846.67937871532069</v>
      </c>
      <c r="CJ11" s="17">
        <v>1149.4551697441809</v>
      </c>
      <c r="CK11" s="17">
        <v>656.66449562842752</v>
      </c>
      <c r="CL11" s="100">
        <v>817.98051894591003</v>
      </c>
      <c r="CM11" s="100">
        <v>1115.5681786740615</v>
      </c>
      <c r="CN11" s="100">
        <v>636.35932533678101</v>
      </c>
      <c r="CO11" s="18"/>
      <c r="CP11" s="17">
        <v>873.78181151563422</v>
      </c>
      <c r="CQ11" s="17">
        <v>1181.8544908079994</v>
      </c>
      <c r="CR11" s="17">
        <v>675.02756340515009</v>
      </c>
      <c r="CS11" s="100">
        <v>842.59756796727766</v>
      </c>
      <c r="CT11" s="100">
        <v>1145.3193001315783</v>
      </c>
      <c r="CU11" s="100">
        <v>652.75293675727687</v>
      </c>
      <c r="CV11" s="17">
        <v>873.78181151563422</v>
      </c>
      <c r="CW11" s="17">
        <v>1181.8544908079994</v>
      </c>
      <c r="CX11" s="17">
        <v>675.02756340515009</v>
      </c>
      <c r="CY11" s="100">
        <v>842.59756796727766</v>
      </c>
      <c r="CZ11" s="100">
        <v>1145.3193001315783</v>
      </c>
      <c r="DA11" s="100">
        <v>652.75293675727687</v>
      </c>
      <c r="DB11" s="18"/>
      <c r="DC11" s="17">
        <v>724.49250558308802</v>
      </c>
      <c r="DD11" s="17">
        <v>994.07459488157303</v>
      </c>
      <c r="DE11" s="17">
        <v>568.34231088384274</v>
      </c>
      <c r="DF11" s="100">
        <v>699.36367537001058</v>
      </c>
      <c r="DG11" s="100">
        <v>964.20901938532711</v>
      </c>
      <c r="DH11" s="100">
        <v>550.25928019866512</v>
      </c>
      <c r="DI11" s="17">
        <v>724.49250558308802</v>
      </c>
      <c r="DJ11" s="17">
        <v>994.07459488157303</v>
      </c>
      <c r="DK11" s="17">
        <v>568.34231088384274</v>
      </c>
      <c r="DL11" s="100">
        <v>699.36367537001058</v>
      </c>
      <c r="DM11" s="100">
        <v>964.20901938532711</v>
      </c>
      <c r="DN11" s="100">
        <v>550.25928019866512</v>
      </c>
      <c r="DO11" s="18"/>
      <c r="DP11" s="17">
        <v>1557.0471333862265</v>
      </c>
      <c r="DQ11" s="17">
        <v>2066.2490990366937</v>
      </c>
      <c r="DR11" s="17">
        <v>1146.8828444087346</v>
      </c>
      <c r="DS11" s="100">
        <v>1507.092419003247</v>
      </c>
      <c r="DT11" s="100">
        <v>2007.5810916488356</v>
      </c>
      <c r="DU11" s="100">
        <v>1109.0489093312515</v>
      </c>
      <c r="DV11" s="17">
        <v>1557.0471333862265</v>
      </c>
      <c r="DW11" s="17">
        <v>2066.2490990366937</v>
      </c>
      <c r="DX11" s="17">
        <v>1146.8828444087346</v>
      </c>
      <c r="DY11" s="100">
        <v>1507.092419003247</v>
      </c>
      <c r="DZ11" s="100">
        <v>2007.5810916488356</v>
      </c>
      <c r="EA11" s="100">
        <v>1109.0489093312515</v>
      </c>
    </row>
    <row r="12" spans="2:132" ht="18">
      <c r="B12" s="4" t="str">
        <f>$B$63</f>
        <v>Gas Furnace Split System: 14 SEER, 80 AFUE Furnace</v>
      </c>
      <c r="C12" s="17">
        <v>1396.1755111073412</v>
      </c>
      <c r="D12" s="17">
        <v>1819.7768475969101</v>
      </c>
      <c r="E12" s="17">
        <v>1076.7421741309345</v>
      </c>
      <c r="F12" s="100">
        <v>1342.9175069596572</v>
      </c>
      <c r="G12" s="100">
        <v>1757.2219233246028</v>
      </c>
      <c r="H12" s="100">
        <v>1036.5826699245029</v>
      </c>
      <c r="I12" s="17">
        <v>1396.1755111073412</v>
      </c>
      <c r="J12" s="17">
        <v>1819.7768475969101</v>
      </c>
      <c r="K12" s="17">
        <v>1076.7421741309345</v>
      </c>
      <c r="L12" s="100">
        <v>1342.9175069596572</v>
      </c>
      <c r="M12" s="100">
        <v>1757.2219233246028</v>
      </c>
      <c r="N12" s="100">
        <v>1036.5826699245029</v>
      </c>
      <c r="O12" s="18"/>
      <c r="P12" s="17">
        <v>917.08469936296126</v>
      </c>
      <c r="Q12" s="17">
        <v>1255.6505885419788</v>
      </c>
      <c r="R12" s="17">
        <v>716.53610483192881</v>
      </c>
      <c r="S12" s="100">
        <v>886.07005219652626</v>
      </c>
      <c r="T12" s="100">
        <v>1219.2708732087015</v>
      </c>
      <c r="U12" s="100">
        <v>693.38218386477774</v>
      </c>
      <c r="V12" s="17">
        <v>917.08469936296126</v>
      </c>
      <c r="W12" s="17">
        <v>1255.6505885419788</v>
      </c>
      <c r="X12" s="17">
        <v>716.53610483192881</v>
      </c>
      <c r="Y12" s="100">
        <v>886.07005219652626</v>
      </c>
      <c r="Z12" s="100">
        <v>1219.2708732087015</v>
      </c>
      <c r="AA12" s="100">
        <v>693.38218386477774</v>
      </c>
      <c r="AB12" s="18"/>
      <c r="AC12" s="17">
        <v>836.51364343493879</v>
      </c>
      <c r="AD12" s="17">
        <v>1151.9726782392042</v>
      </c>
      <c r="AE12" s="17">
        <v>652.27093118449409</v>
      </c>
      <c r="AF12" s="100">
        <v>803.99983597019605</v>
      </c>
      <c r="AG12" s="100">
        <v>1113.6356315765993</v>
      </c>
      <c r="AH12" s="100">
        <v>629.34278856497951</v>
      </c>
      <c r="AI12" s="17">
        <v>836.51364343493879</v>
      </c>
      <c r="AJ12" s="17">
        <v>1151.9726782392042</v>
      </c>
      <c r="AK12" s="17">
        <v>652.27093118449409</v>
      </c>
      <c r="AL12" s="100">
        <v>803.99983597019605</v>
      </c>
      <c r="AM12" s="100">
        <v>1113.6356315765993</v>
      </c>
      <c r="AN12" s="100">
        <v>629.34278856497951</v>
      </c>
      <c r="AO12" s="18"/>
      <c r="AP12" s="17">
        <v>739.44023163990471</v>
      </c>
      <c r="AQ12" s="17">
        <v>1045.0546101513571</v>
      </c>
      <c r="AR12" s="17">
        <v>588.09810849714995</v>
      </c>
      <c r="AS12" s="100">
        <v>719.14908474462811</v>
      </c>
      <c r="AT12" s="100">
        <v>1018.7535217970961</v>
      </c>
      <c r="AU12" s="100">
        <v>572.46579180627339</v>
      </c>
      <c r="AV12" s="17">
        <v>739.44023163990471</v>
      </c>
      <c r="AW12" s="17">
        <v>1045.0546101513571</v>
      </c>
      <c r="AX12" s="17">
        <v>588.09810849714995</v>
      </c>
      <c r="AY12" s="100">
        <v>719.14908474462811</v>
      </c>
      <c r="AZ12" s="100">
        <v>1018.7535217970961</v>
      </c>
      <c r="BA12" s="100">
        <v>572.46579180627339</v>
      </c>
      <c r="BB12" s="18"/>
      <c r="BC12" s="17">
        <v>901.85942450481377</v>
      </c>
      <c r="BD12" s="17">
        <v>1230.5333329372213</v>
      </c>
      <c r="BE12" s="17">
        <v>698.49043632206133</v>
      </c>
      <c r="BF12" s="100">
        <v>875.38402736703483</v>
      </c>
      <c r="BG12" s="100">
        <v>1199.3432237811583</v>
      </c>
      <c r="BH12" s="100">
        <v>679.12226113036911</v>
      </c>
      <c r="BI12" s="17">
        <v>901.85942450481377</v>
      </c>
      <c r="BJ12" s="17">
        <v>1230.5333329372213</v>
      </c>
      <c r="BK12" s="17">
        <v>698.49043632206133</v>
      </c>
      <c r="BL12" s="100">
        <v>875.38402736703483</v>
      </c>
      <c r="BM12" s="100">
        <v>1199.3432237811583</v>
      </c>
      <c r="BN12" s="100">
        <v>679.12226113036911</v>
      </c>
      <c r="BO12" s="18"/>
      <c r="BP12" s="17">
        <v>521.26811776700288</v>
      </c>
      <c r="BQ12" s="17">
        <v>741.6938912624363</v>
      </c>
      <c r="BR12" s="17">
        <v>421.7674213951949</v>
      </c>
      <c r="BS12" s="100">
        <v>514.39561050579539</v>
      </c>
      <c r="BT12" s="100">
        <v>731.7657854620744</v>
      </c>
      <c r="BU12" s="100">
        <v>416.7346861532406</v>
      </c>
      <c r="BV12" s="17">
        <v>521.26811776700288</v>
      </c>
      <c r="BW12" s="17">
        <v>741.6938912624363</v>
      </c>
      <c r="BX12" s="17">
        <v>421.7674213951949</v>
      </c>
      <c r="BY12" s="100">
        <v>514.39561050579539</v>
      </c>
      <c r="BZ12" s="100">
        <v>731.7657854620744</v>
      </c>
      <c r="CA12" s="100">
        <v>416.7346861532406</v>
      </c>
      <c r="CB12" s="18"/>
      <c r="CC12" s="17">
        <v>846.67937871532069</v>
      </c>
      <c r="CD12" s="17">
        <v>1149.4551697441809</v>
      </c>
      <c r="CE12" s="17">
        <v>656.66449562842752</v>
      </c>
      <c r="CF12" s="100">
        <v>817.98051894591003</v>
      </c>
      <c r="CG12" s="100">
        <v>1115.5681786740615</v>
      </c>
      <c r="CH12" s="100">
        <v>636.35932533678101</v>
      </c>
      <c r="CI12" s="17">
        <v>846.67937871532069</v>
      </c>
      <c r="CJ12" s="17">
        <v>1149.4551697441809</v>
      </c>
      <c r="CK12" s="17">
        <v>656.66449562842752</v>
      </c>
      <c r="CL12" s="100">
        <v>817.98051894591003</v>
      </c>
      <c r="CM12" s="100">
        <v>1115.5681786740615</v>
      </c>
      <c r="CN12" s="100">
        <v>636.35932533678101</v>
      </c>
      <c r="CO12" s="18"/>
      <c r="CP12" s="17">
        <v>873.78181151563422</v>
      </c>
      <c r="CQ12" s="17">
        <v>1181.8544908079994</v>
      </c>
      <c r="CR12" s="17">
        <v>675.02756340515009</v>
      </c>
      <c r="CS12" s="100">
        <v>842.59756796727766</v>
      </c>
      <c r="CT12" s="100">
        <v>1145.3193001315783</v>
      </c>
      <c r="CU12" s="100">
        <v>652.75293675727687</v>
      </c>
      <c r="CV12" s="17">
        <v>873.78181151563422</v>
      </c>
      <c r="CW12" s="17">
        <v>1181.8544908079994</v>
      </c>
      <c r="CX12" s="17">
        <v>675.02756340515009</v>
      </c>
      <c r="CY12" s="100">
        <v>842.59756796727766</v>
      </c>
      <c r="CZ12" s="100">
        <v>1145.3193001315783</v>
      </c>
      <c r="DA12" s="100">
        <v>652.75293675727687</v>
      </c>
      <c r="DB12" s="18"/>
      <c r="DC12" s="17">
        <v>724.49250558308802</v>
      </c>
      <c r="DD12" s="17">
        <v>994.07459488157303</v>
      </c>
      <c r="DE12" s="17">
        <v>568.34231088384274</v>
      </c>
      <c r="DF12" s="100">
        <v>699.36367537001058</v>
      </c>
      <c r="DG12" s="100">
        <v>964.20901938532711</v>
      </c>
      <c r="DH12" s="100">
        <v>550.25928019866512</v>
      </c>
      <c r="DI12" s="17">
        <v>724.49250558308802</v>
      </c>
      <c r="DJ12" s="17">
        <v>994.07459488157303</v>
      </c>
      <c r="DK12" s="17">
        <v>568.34231088384274</v>
      </c>
      <c r="DL12" s="100">
        <v>699.36367537001058</v>
      </c>
      <c r="DM12" s="100">
        <v>964.20901938532711</v>
      </c>
      <c r="DN12" s="100">
        <v>550.25928019866512</v>
      </c>
      <c r="DO12" s="18"/>
      <c r="DP12" s="17">
        <v>1557.0471333862265</v>
      </c>
      <c r="DQ12" s="17">
        <v>2066.2490990366937</v>
      </c>
      <c r="DR12" s="17">
        <v>1146.8828444087346</v>
      </c>
      <c r="DS12" s="100">
        <v>1507.092419003247</v>
      </c>
      <c r="DT12" s="100">
        <v>2007.5810916488356</v>
      </c>
      <c r="DU12" s="100">
        <v>1109.0489093312515</v>
      </c>
      <c r="DV12" s="17">
        <v>1557.0471333862265</v>
      </c>
      <c r="DW12" s="17">
        <v>2066.2490990366937</v>
      </c>
      <c r="DX12" s="17">
        <v>1146.8828444087346</v>
      </c>
      <c r="DY12" s="100">
        <v>1507.092419003247</v>
      </c>
      <c r="DZ12" s="100">
        <v>2007.5810916488356</v>
      </c>
      <c r="EA12" s="100">
        <v>1109.0489093312515</v>
      </c>
    </row>
    <row r="13" spans="2:132" ht="18">
      <c r="B13" s="4" t="str">
        <f>$B$64</f>
        <v>Gas Furnace Packaged Unit: 14 SEER, 80 AFUE Furnace</v>
      </c>
      <c r="C13" s="17">
        <v>1440.9836257455884</v>
      </c>
      <c r="D13" s="17">
        <v>1871.9741669501113</v>
      </c>
      <c r="E13" s="17">
        <v>1110.3410617930087</v>
      </c>
      <c r="F13" s="100">
        <v>1385.50284699948</v>
      </c>
      <c r="G13" s="100">
        <v>1807.1960261449078</v>
      </c>
      <c r="H13" s="100">
        <v>1068.6293951013865</v>
      </c>
      <c r="I13" s="17">
        <v>1440.9836257455884</v>
      </c>
      <c r="J13" s="17">
        <v>1871.9741669501113</v>
      </c>
      <c r="K13" s="17">
        <v>1110.3410617930087</v>
      </c>
      <c r="L13" s="100">
        <v>1385.50284699948</v>
      </c>
      <c r="M13" s="100">
        <v>1807.1960261449078</v>
      </c>
      <c r="N13" s="100">
        <v>1068.6293951013865</v>
      </c>
      <c r="O13" s="18"/>
      <c r="P13" s="17">
        <v>939.67291430162595</v>
      </c>
      <c r="Q13" s="17">
        <v>1281.957874938282</v>
      </c>
      <c r="R13" s="17">
        <v>733.21368772706762</v>
      </c>
      <c r="S13" s="100">
        <v>908.16019340314131</v>
      </c>
      <c r="T13" s="100">
        <v>1244.9690554730216</v>
      </c>
      <c r="U13" s="100">
        <v>709.53129568384702</v>
      </c>
      <c r="V13" s="17">
        <v>939.67291430162595</v>
      </c>
      <c r="W13" s="17">
        <v>1281.957874938282</v>
      </c>
      <c r="X13" s="17">
        <v>733.21368772706762</v>
      </c>
      <c r="Y13" s="100">
        <v>908.16019340314131</v>
      </c>
      <c r="Z13" s="100">
        <v>1244.9690554730216</v>
      </c>
      <c r="AA13" s="100">
        <v>709.53129568384702</v>
      </c>
      <c r="AB13" s="18"/>
      <c r="AC13" s="17">
        <v>855.6739953844442</v>
      </c>
      <c r="AD13" s="17">
        <v>1174.515092160485</v>
      </c>
      <c r="AE13" s="17">
        <v>665.54496909064505</v>
      </c>
      <c r="AF13" s="100">
        <v>822.19675201461678</v>
      </c>
      <c r="AG13" s="100">
        <v>1135.0242493218802</v>
      </c>
      <c r="AH13" s="100">
        <v>641.85293908747099</v>
      </c>
      <c r="AI13" s="17">
        <v>855.6739953844442</v>
      </c>
      <c r="AJ13" s="17">
        <v>1174.515092160485</v>
      </c>
      <c r="AK13" s="17">
        <v>665.54496909064505</v>
      </c>
      <c r="AL13" s="100">
        <v>822.19675201461678</v>
      </c>
      <c r="AM13" s="100">
        <v>1135.0242493218798</v>
      </c>
      <c r="AN13" s="100">
        <v>641.85293908747099</v>
      </c>
      <c r="AO13" s="18"/>
      <c r="AP13" s="17">
        <v>758.33628590843421</v>
      </c>
      <c r="AQ13" s="17">
        <v>1068.7838676871929</v>
      </c>
      <c r="AR13" s="17">
        <v>602.1924683161559</v>
      </c>
      <c r="AS13" s="100">
        <v>736.83246386770088</v>
      </c>
      <c r="AT13" s="100">
        <v>1042.1929684450711</v>
      </c>
      <c r="AU13" s="100">
        <v>586.26098755750309</v>
      </c>
      <c r="AV13" s="17">
        <v>758.33628590843421</v>
      </c>
      <c r="AW13" s="17">
        <v>1068.7838676871927</v>
      </c>
      <c r="AX13" s="17">
        <v>602.1924683161559</v>
      </c>
      <c r="AY13" s="100">
        <v>736.83246386770088</v>
      </c>
      <c r="AZ13" s="100">
        <v>1042.1929684450711</v>
      </c>
      <c r="BA13" s="100">
        <v>586.26098755750309</v>
      </c>
      <c r="BB13" s="18"/>
      <c r="BC13" s="17">
        <v>920.16896803159693</v>
      </c>
      <c r="BD13" s="17">
        <v>1251.7170726231768</v>
      </c>
      <c r="BE13" s="17">
        <v>711.69663291866857</v>
      </c>
      <c r="BF13" s="100">
        <v>893.7269817157038</v>
      </c>
      <c r="BG13" s="100">
        <v>1220.8362444250167</v>
      </c>
      <c r="BH13" s="100">
        <v>692.35317481090385</v>
      </c>
      <c r="BI13" s="17">
        <v>920.16896803159693</v>
      </c>
      <c r="BJ13" s="17">
        <v>1251.7170726231768</v>
      </c>
      <c r="BK13" s="17">
        <v>711.69663291866857</v>
      </c>
      <c r="BL13" s="100">
        <v>893.7269817157038</v>
      </c>
      <c r="BM13" s="100">
        <v>1220.8362444250167</v>
      </c>
      <c r="BN13" s="100">
        <v>692.35317481090385</v>
      </c>
      <c r="BO13" s="18"/>
      <c r="BP13" s="17">
        <v>526.38307476404771</v>
      </c>
      <c r="BQ13" s="17">
        <v>749.11360227156467</v>
      </c>
      <c r="BR13" s="17">
        <v>425.3603712092247</v>
      </c>
      <c r="BS13" s="100">
        <v>519.45814193224498</v>
      </c>
      <c r="BT13" s="100">
        <v>739.12780196390543</v>
      </c>
      <c r="BU13" s="100">
        <v>420.29969775390771</v>
      </c>
      <c r="BV13" s="17">
        <v>526.38307476404771</v>
      </c>
      <c r="BW13" s="17">
        <v>749.11360227156467</v>
      </c>
      <c r="BX13" s="17">
        <v>425.3603712092247</v>
      </c>
      <c r="BY13" s="100">
        <v>519.45814193224498</v>
      </c>
      <c r="BZ13" s="100">
        <v>739.12780196390543</v>
      </c>
      <c r="CA13" s="100">
        <v>420.29969775390771</v>
      </c>
      <c r="CB13" s="18"/>
      <c r="CC13" s="17">
        <v>866.58457506916238</v>
      </c>
      <c r="CD13" s="17">
        <v>1172.6519582317544</v>
      </c>
      <c r="CE13" s="17">
        <v>670.87542731117412</v>
      </c>
      <c r="CF13" s="100">
        <v>836.87943745131224</v>
      </c>
      <c r="CG13" s="100">
        <v>1137.8320341600595</v>
      </c>
      <c r="CH13" s="100">
        <v>649.84631334558037</v>
      </c>
      <c r="CI13" s="17">
        <v>866.58457506916238</v>
      </c>
      <c r="CJ13" s="17">
        <v>1172.6519582317544</v>
      </c>
      <c r="CK13" s="17">
        <v>670.87542731117412</v>
      </c>
      <c r="CL13" s="100">
        <v>836.87943745131224</v>
      </c>
      <c r="CM13" s="100">
        <v>1137.8320341600595</v>
      </c>
      <c r="CN13" s="100">
        <v>649.84631334558037</v>
      </c>
      <c r="CO13" s="18"/>
      <c r="CP13" s="17">
        <v>901.96675595581053</v>
      </c>
      <c r="CQ13" s="17">
        <v>1214.7409234891277</v>
      </c>
      <c r="CR13" s="17">
        <v>695.41740176806286</v>
      </c>
      <c r="CS13" s="100">
        <v>869.34816910284781</v>
      </c>
      <c r="CT13" s="100">
        <v>1176.5841981856765</v>
      </c>
      <c r="CU13" s="100">
        <v>671.49781924918398</v>
      </c>
      <c r="CV13" s="17">
        <v>901.96675595581053</v>
      </c>
      <c r="CW13" s="17">
        <v>1214.7409234891277</v>
      </c>
      <c r="CX13" s="17">
        <v>695.41740176806286</v>
      </c>
      <c r="CY13" s="100">
        <v>869.34816910284781</v>
      </c>
      <c r="CZ13" s="100">
        <v>1176.5841981856765</v>
      </c>
      <c r="DA13" s="100">
        <v>671.49781924918398</v>
      </c>
      <c r="DB13" s="18"/>
      <c r="DC13" s="17">
        <v>742.53606106694406</v>
      </c>
      <c r="DD13" s="17">
        <v>1015.4081020186153</v>
      </c>
      <c r="DE13" s="17">
        <v>581.35182888087934</v>
      </c>
      <c r="DF13" s="100">
        <v>716.28992498290563</v>
      </c>
      <c r="DG13" s="100">
        <v>984.22032177706035</v>
      </c>
      <c r="DH13" s="100">
        <v>562.4586296176517</v>
      </c>
      <c r="DI13" s="17">
        <v>742.53606106694406</v>
      </c>
      <c r="DJ13" s="17">
        <v>1015.4081020186153</v>
      </c>
      <c r="DK13" s="17">
        <v>581.35182888087934</v>
      </c>
      <c r="DL13" s="100">
        <v>716.28992498290563</v>
      </c>
      <c r="DM13" s="100">
        <v>984.22032177706035</v>
      </c>
      <c r="DN13" s="100">
        <v>562.4586296176517</v>
      </c>
      <c r="DO13" s="18"/>
      <c r="DP13" s="17">
        <v>1631.0888321308587</v>
      </c>
      <c r="DQ13" s="17">
        <v>2152.9537908640095</v>
      </c>
      <c r="DR13" s="17">
        <v>1202.6100140591598</v>
      </c>
      <c r="DS13" s="100">
        <v>1578.125154119188</v>
      </c>
      <c r="DT13" s="100">
        <v>2090.3809710146893</v>
      </c>
      <c r="DU13" s="100">
        <v>1162.3404537283129</v>
      </c>
      <c r="DV13" s="17">
        <v>1631.0888321308587</v>
      </c>
      <c r="DW13" s="17">
        <v>2152.9537908640095</v>
      </c>
      <c r="DX13" s="17">
        <v>1202.6100140591598</v>
      </c>
      <c r="DY13" s="100">
        <v>1578.125154119188</v>
      </c>
      <c r="DZ13" s="100">
        <v>2090.3809710146893</v>
      </c>
      <c r="EA13" s="100">
        <v>1162.3404537283129</v>
      </c>
    </row>
    <row r="14" spans="2:132">
      <c r="O14" s="75"/>
      <c r="AB14" s="75"/>
      <c r="AO14" s="75"/>
      <c r="BB14" s="75"/>
      <c r="BO14" s="75"/>
      <c r="CB14" s="75"/>
      <c r="CO14" s="75"/>
      <c r="DB14" s="75"/>
      <c r="DO14" s="75"/>
    </row>
    <row r="15" spans="2:132">
      <c r="B15" s="4" t="s">
        <v>6</v>
      </c>
      <c r="C15" s="122">
        <f>$C$55</f>
        <v>1</v>
      </c>
      <c r="D15" s="123"/>
      <c r="E15" s="123"/>
      <c r="F15" s="123"/>
      <c r="G15" s="123"/>
      <c r="H15" s="123"/>
      <c r="I15" s="123"/>
      <c r="J15" s="123"/>
      <c r="K15" s="123"/>
      <c r="L15" s="123"/>
      <c r="M15" s="123"/>
      <c r="N15" s="123"/>
      <c r="O15" s="20"/>
      <c r="P15" s="122">
        <f>$C$56</f>
        <v>2</v>
      </c>
      <c r="Q15" s="123"/>
      <c r="R15" s="123"/>
      <c r="S15" s="123"/>
      <c r="T15" s="123"/>
      <c r="U15" s="123"/>
      <c r="V15" s="123"/>
      <c r="W15" s="123"/>
      <c r="X15" s="123"/>
      <c r="Y15" s="123"/>
      <c r="Z15" s="123"/>
      <c r="AA15" s="123"/>
      <c r="AB15" s="20"/>
      <c r="AC15" s="122">
        <f>$C$57</f>
        <v>3</v>
      </c>
      <c r="AD15" s="123"/>
      <c r="AE15" s="123"/>
      <c r="AF15" s="123"/>
      <c r="AG15" s="123"/>
      <c r="AH15" s="123"/>
      <c r="AI15" s="123"/>
      <c r="AJ15" s="123"/>
      <c r="AK15" s="123"/>
      <c r="AL15" s="123"/>
      <c r="AM15" s="123"/>
      <c r="AN15" s="123"/>
      <c r="AO15" s="20"/>
      <c r="AP15" s="122">
        <f>$C$58</f>
        <v>4</v>
      </c>
      <c r="AQ15" s="123"/>
      <c r="AR15" s="123"/>
      <c r="AS15" s="123"/>
      <c r="AT15" s="123"/>
      <c r="AU15" s="123"/>
      <c r="AV15" s="123"/>
      <c r="AW15" s="123"/>
      <c r="AX15" s="123"/>
      <c r="AY15" s="123"/>
      <c r="AZ15" s="123"/>
      <c r="BA15" s="123"/>
      <c r="BB15" s="11"/>
      <c r="BC15" s="122">
        <f>$C$59</f>
        <v>5</v>
      </c>
      <c r="BD15" s="123"/>
      <c r="BE15" s="123"/>
      <c r="BF15" s="123"/>
      <c r="BG15" s="123"/>
      <c r="BH15" s="123"/>
      <c r="BI15" s="123"/>
      <c r="BJ15" s="123"/>
      <c r="BK15" s="123"/>
      <c r="BL15" s="123"/>
      <c r="BM15" s="123"/>
      <c r="BN15" s="123"/>
      <c r="BO15" s="12"/>
      <c r="BP15" s="122">
        <f>$C$60</f>
        <v>6</v>
      </c>
      <c r="BQ15" s="123"/>
      <c r="BR15" s="123"/>
      <c r="BS15" s="123"/>
      <c r="BT15" s="123"/>
      <c r="BU15" s="123"/>
      <c r="BV15" s="123"/>
      <c r="BW15" s="123"/>
      <c r="BX15" s="123"/>
      <c r="BY15" s="123"/>
      <c r="BZ15" s="123"/>
      <c r="CA15" s="124"/>
      <c r="CB15" s="12"/>
      <c r="CC15" s="122">
        <f>$C$61</f>
        <v>11</v>
      </c>
      <c r="CD15" s="123"/>
      <c r="CE15" s="123"/>
      <c r="CF15" s="123"/>
      <c r="CG15" s="123"/>
      <c r="CH15" s="123"/>
      <c r="CI15" s="123"/>
      <c r="CJ15" s="123"/>
      <c r="CK15" s="123"/>
      <c r="CL15" s="123"/>
      <c r="CM15" s="123"/>
      <c r="CN15" s="123"/>
      <c r="CO15" s="12"/>
      <c r="CP15" s="122">
        <f>$C$62</f>
        <v>12</v>
      </c>
      <c r="CQ15" s="123"/>
      <c r="CR15" s="123"/>
      <c r="CS15" s="123"/>
      <c r="CT15" s="123"/>
      <c r="CU15" s="123"/>
      <c r="CV15" s="123"/>
      <c r="CW15" s="123"/>
      <c r="CX15" s="123"/>
      <c r="CY15" s="123"/>
      <c r="CZ15" s="123"/>
      <c r="DA15" s="123"/>
      <c r="DB15" s="12"/>
      <c r="DC15" s="122">
        <f>$C$63</f>
        <v>13</v>
      </c>
      <c r="DD15" s="123"/>
      <c r="DE15" s="123"/>
      <c r="DF15" s="123"/>
      <c r="DG15" s="123"/>
      <c r="DH15" s="123"/>
      <c r="DI15" s="123"/>
      <c r="DJ15" s="123"/>
      <c r="DK15" s="123"/>
      <c r="DL15" s="123"/>
      <c r="DM15" s="123"/>
      <c r="DN15" s="123"/>
      <c r="DO15" s="12"/>
      <c r="DP15" s="122">
        <f>$C$64</f>
        <v>16</v>
      </c>
      <c r="DQ15" s="123"/>
      <c r="DR15" s="123"/>
      <c r="DS15" s="123"/>
      <c r="DT15" s="123"/>
      <c r="DU15" s="123"/>
      <c r="DV15" s="123"/>
      <c r="DW15" s="123"/>
      <c r="DX15" s="123"/>
      <c r="DY15" s="123"/>
      <c r="DZ15" s="123"/>
      <c r="EA15" s="123"/>
    </row>
    <row r="16" spans="2:132">
      <c r="B16" s="4"/>
      <c r="C16" s="19" t="str">
        <f>$D$55</f>
        <v>PG&amp;E-No-No</v>
      </c>
      <c r="D16" s="19" t="str">
        <f>$D$56</f>
        <v>Propane provider-No-No</v>
      </c>
      <c r="E16" s="19" t="str">
        <f>$D$57</f>
        <v>Other-No-No</v>
      </c>
      <c r="F16" s="19" t="str">
        <f>$D$58</f>
        <v>PG&amp;E-No-Yes</v>
      </c>
      <c r="G16" s="19" t="str">
        <f>$D$59</f>
        <v>Propane provider-No-Yes</v>
      </c>
      <c r="H16" s="19" t="str">
        <f>$D$60</f>
        <v>Other-No-Yes</v>
      </c>
      <c r="I16" s="19" t="str">
        <f>$D$61</f>
        <v>PG&amp;E-Yes-No</v>
      </c>
      <c r="J16" s="19" t="str">
        <f>$D$62</f>
        <v>Propane provider-Yes-No</v>
      </c>
      <c r="K16" s="19" t="str">
        <f>$D$63</f>
        <v>Other-Yes-No</v>
      </c>
      <c r="L16" s="19" t="str">
        <f>$D$64</f>
        <v>PG&amp;E-Yes-Yes</v>
      </c>
      <c r="M16" s="19" t="str">
        <f>$D$65</f>
        <v>Propane provider-Yes-Yes</v>
      </c>
      <c r="N16" s="19" t="str">
        <f>$D$66</f>
        <v>Other-Yes-Yes</v>
      </c>
      <c r="O16" s="9"/>
      <c r="P16" s="19" t="str">
        <f>$D$55</f>
        <v>PG&amp;E-No-No</v>
      </c>
      <c r="Q16" s="19" t="str">
        <f>$D$56</f>
        <v>Propane provider-No-No</v>
      </c>
      <c r="R16" s="19" t="str">
        <f>$D$57</f>
        <v>Other-No-No</v>
      </c>
      <c r="S16" s="19" t="str">
        <f>$D$58</f>
        <v>PG&amp;E-No-Yes</v>
      </c>
      <c r="T16" s="19" t="str">
        <f>$D$59</f>
        <v>Propane provider-No-Yes</v>
      </c>
      <c r="U16" s="19" t="str">
        <f>$D$60</f>
        <v>Other-No-Yes</v>
      </c>
      <c r="V16" s="19" t="str">
        <f>$D$61</f>
        <v>PG&amp;E-Yes-No</v>
      </c>
      <c r="W16" s="19" t="str">
        <f>$D$62</f>
        <v>Propane provider-Yes-No</v>
      </c>
      <c r="X16" s="19" t="str">
        <f>$D$63</f>
        <v>Other-Yes-No</v>
      </c>
      <c r="Y16" s="19" t="str">
        <f>$D$64</f>
        <v>PG&amp;E-Yes-Yes</v>
      </c>
      <c r="Z16" s="19" t="str">
        <f>$D$65</f>
        <v>Propane provider-Yes-Yes</v>
      </c>
      <c r="AA16" s="19" t="str">
        <f>$D$66</f>
        <v>Other-Yes-Yes</v>
      </c>
      <c r="AB16" s="9"/>
      <c r="AC16" s="19" t="str">
        <f>$D$55</f>
        <v>PG&amp;E-No-No</v>
      </c>
      <c r="AD16" s="19" t="str">
        <f>$D$56</f>
        <v>Propane provider-No-No</v>
      </c>
      <c r="AE16" s="19" t="str">
        <f>$D$57</f>
        <v>Other-No-No</v>
      </c>
      <c r="AF16" s="19" t="str">
        <f>$D$58</f>
        <v>PG&amp;E-No-Yes</v>
      </c>
      <c r="AG16" s="19" t="str">
        <f>$D$59</f>
        <v>Propane provider-No-Yes</v>
      </c>
      <c r="AH16" s="19" t="str">
        <f>$D$60</f>
        <v>Other-No-Yes</v>
      </c>
      <c r="AI16" s="19" t="str">
        <f>$D$61</f>
        <v>PG&amp;E-Yes-No</v>
      </c>
      <c r="AJ16" s="19" t="str">
        <f>$D$62</f>
        <v>Propane provider-Yes-No</v>
      </c>
      <c r="AK16" s="19" t="str">
        <f>$D$63</f>
        <v>Other-Yes-No</v>
      </c>
      <c r="AL16" s="19" t="str">
        <f>$D$64</f>
        <v>PG&amp;E-Yes-Yes</v>
      </c>
      <c r="AM16" s="19" t="str">
        <f>$D$65</f>
        <v>Propane provider-Yes-Yes</v>
      </c>
      <c r="AN16" s="19" t="str">
        <f>$D$66</f>
        <v>Other-Yes-Yes</v>
      </c>
      <c r="AO16" s="9"/>
      <c r="AP16" s="19" t="str">
        <f>$D$55</f>
        <v>PG&amp;E-No-No</v>
      </c>
      <c r="AQ16" s="19" t="str">
        <f>$D$56</f>
        <v>Propane provider-No-No</v>
      </c>
      <c r="AR16" s="19" t="str">
        <f>$D$57</f>
        <v>Other-No-No</v>
      </c>
      <c r="AS16" s="19" t="str">
        <f>$D$58</f>
        <v>PG&amp;E-No-Yes</v>
      </c>
      <c r="AT16" s="19" t="str">
        <f>$D$59</f>
        <v>Propane provider-No-Yes</v>
      </c>
      <c r="AU16" s="19" t="str">
        <f>$D$60</f>
        <v>Other-No-Yes</v>
      </c>
      <c r="AV16" s="19" t="str">
        <f>$D$61</f>
        <v>PG&amp;E-Yes-No</v>
      </c>
      <c r="AW16" s="19" t="str">
        <f>$D$62</f>
        <v>Propane provider-Yes-No</v>
      </c>
      <c r="AX16" s="19" t="str">
        <f>$D$63</f>
        <v>Other-Yes-No</v>
      </c>
      <c r="AY16" s="19" t="str">
        <f>$D$64</f>
        <v>PG&amp;E-Yes-Yes</v>
      </c>
      <c r="AZ16" s="19" t="str">
        <f>$D$65</f>
        <v>Propane provider-Yes-Yes</v>
      </c>
      <c r="BA16" s="19" t="str">
        <f>$D$66</f>
        <v>Other-Yes-Yes</v>
      </c>
      <c r="BB16" s="9"/>
      <c r="BC16" s="19" t="str">
        <f>$D$55</f>
        <v>PG&amp;E-No-No</v>
      </c>
      <c r="BD16" s="19" t="str">
        <f>$D$56</f>
        <v>Propane provider-No-No</v>
      </c>
      <c r="BE16" s="19" t="str">
        <f>$D$57</f>
        <v>Other-No-No</v>
      </c>
      <c r="BF16" s="19" t="str">
        <f>$D$58</f>
        <v>PG&amp;E-No-Yes</v>
      </c>
      <c r="BG16" s="19" t="str">
        <f>$D$59</f>
        <v>Propane provider-No-Yes</v>
      </c>
      <c r="BH16" s="19" t="str">
        <f>$D$60</f>
        <v>Other-No-Yes</v>
      </c>
      <c r="BI16" s="19" t="str">
        <f>$D$61</f>
        <v>PG&amp;E-Yes-No</v>
      </c>
      <c r="BJ16" s="19" t="str">
        <f>$D$62</f>
        <v>Propane provider-Yes-No</v>
      </c>
      <c r="BK16" s="19" t="str">
        <f>$D$63</f>
        <v>Other-Yes-No</v>
      </c>
      <c r="BL16" s="19" t="str">
        <f>$D$64</f>
        <v>PG&amp;E-Yes-Yes</v>
      </c>
      <c r="BM16" s="19" t="str">
        <f>$D$65</f>
        <v>Propane provider-Yes-Yes</v>
      </c>
      <c r="BN16" s="19" t="str">
        <f>$D$66</f>
        <v>Other-Yes-Yes</v>
      </c>
      <c r="BO16" s="9"/>
      <c r="BP16" s="19" t="str">
        <f>$D$55</f>
        <v>PG&amp;E-No-No</v>
      </c>
      <c r="BQ16" s="19" t="str">
        <f>$D$56</f>
        <v>Propane provider-No-No</v>
      </c>
      <c r="BR16" s="19" t="str">
        <f>$D$57</f>
        <v>Other-No-No</v>
      </c>
      <c r="BS16" s="19" t="str">
        <f>$D$58</f>
        <v>PG&amp;E-No-Yes</v>
      </c>
      <c r="BT16" s="19" t="str">
        <f>$D$59</f>
        <v>Propane provider-No-Yes</v>
      </c>
      <c r="BU16" s="19" t="str">
        <f>$D$60</f>
        <v>Other-No-Yes</v>
      </c>
      <c r="BV16" s="19" t="str">
        <f>$D$61</f>
        <v>PG&amp;E-Yes-No</v>
      </c>
      <c r="BW16" s="19" t="str">
        <f>$D$62</f>
        <v>Propane provider-Yes-No</v>
      </c>
      <c r="BX16" s="19" t="str">
        <f>$D$63</f>
        <v>Other-Yes-No</v>
      </c>
      <c r="BY16" s="19" t="str">
        <f>$D$64</f>
        <v>PG&amp;E-Yes-Yes</v>
      </c>
      <c r="BZ16" s="19" t="str">
        <f>$D$65</f>
        <v>Propane provider-Yes-Yes</v>
      </c>
      <c r="CA16" s="19" t="str">
        <f>$D$66</f>
        <v>Other-Yes-Yes</v>
      </c>
      <c r="CB16" s="9"/>
      <c r="CC16" s="19" t="str">
        <f>$D$55</f>
        <v>PG&amp;E-No-No</v>
      </c>
      <c r="CD16" s="19" t="str">
        <f>$D$56</f>
        <v>Propane provider-No-No</v>
      </c>
      <c r="CE16" s="19" t="str">
        <f>$D$57</f>
        <v>Other-No-No</v>
      </c>
      <c r="CF16" s="19" t="str">
        <f>$D$58</f>
        <v>PG&amp;E-No-Yes</v>
      </c>
      <c r="CG16" s="19" t="str">
        <f>$D$59</f>
        <v>Propane provider-No-Yes</v>
      </c>
      <c r="CH16" s="19" t="str">
        <f>$D$60</f>
        <v>Other-No-Yes</v>
      </c>
      <c r="CI16" s="19" t="str">
        <f>$D$61</f>
        <v>PG&amp;E-Yes-No</v>
      </c>
      <c r="CJ16" s="19" t="str">
        <f>$D$62</f>
        <v>Propane provider-Yes-No</v>
      </c>
      <c r="CK16" s="19" t="str">
        <f>$D$63</f>
        <v>Other-Yes-No</v>
      </c>
      <c r="CL16" s="19" t="str">
        <f>$D$64</f>
        <v>PG&amp;E-Yes-Yes</v>
      </c>
      <c r="CM16" s="19" t="str">
        <f>$D$65</f>
        <v>Propane provider-Yes-Yes</v>
      </c>
      <c r="CN16" s="19" t="str">
        <f>$D$66</f>
        <v>Other-Yes-Yes</v>
      </c>
      <c r="CO16" s="9"/>
      <c r="CP16" s="19" t="str">
        <f>$D$55</f>
        <v>PG&amp;E-No-No</v>
      </c>
      <c r="CQ16" s="19" t="str">
        <f>$D$56</f>
        <v>Propane provider-No-No</v>
      </c>
      <c r="CR16" s="19" t="str">
        <f>$D$57</f>
        <v>Other-No-No</v>
      </c>
      <c r="CS16" s="19" t="str">
        <f>$D$58</f>
        <v>PG&amp;E-No-Yes</v>
      </c>
      <c r="CT16" s="19" t="str">
        <f>$D$59</f>
        <v>Propane provider-No-Yes</v>
      </c>
      <c r="CU16" s="19" t="str">
        <f>$D$60</f>
        <v>Other-No-Yes</v>
      </c>
      <c r="CV16" s="19" t="str">
        <f>$D$61</f>
        <v>PG&amp;E-Yes-No</v>
      </c>
      <c r="CW16" s="19" t="str">
        <f>$D$62</f>
        <v>Propane provider-Yes-No</v>
      </c>
      <c r="CX16" s="19" t="str">
        <f>$D$63</f>
        <v>Other-Yes-No</v>
      </c>
      <c r="CY16" s="19" t="str">
        <f>$D$64</f>
        <v>PG&amp;E-Yes-Yes</v>
      </c>
      <c r="CZ16" s="19" t="str">
        <f>$D$65</f>
        <v>Propane provider-Yes-Yes</v>
      </c>
      <c r="DA16" s="19" t="str">
        <f>$D$66</f>
        <v>Other-Yes-Yes</v>
      </c>
      <c r="DB16" s="9"/>
      <c r="DC16" s="19" t="str">
        <f>$D$55</f>
        <v>PG&amp;E-No-No</v>
      </c>
      <c r="DD16" s="19" t="str">
        <f>$D$56</f>
        <v>Propane provider-No-No</v>
      </c>
      <c r="DE16" s="19" t="str">
        <f>$D$57</f>
        <v>Other-No-No</v>
      </c>
      <c r="DF16" s="19" t="str">
        <f>$D$58</f>
        <v>PG&amp;E-No-Yes</v>
      </c>
      <c r="DG16" s="19" t="str">
        <f>$D$59</f>
        <v>Propane provider-No-Yes</v>
      </c>
      <c r="DH16" s="19" t="str">
        <f>$D$60</f>
        <v>Other-No-Yes</v>
      </c>
      <c r="DI16" s="19" t="str">
        <f>$D$61</f>
        <v>PG&amp;E-Yes-No</v>
      </c>
      <c r="DJ16" s="19" t="str">
        <f>$D$62</f>
        <v>Propane provider-Yes-No</v>
      </c>
      <c r="DK16" s="19" t="str">
        <f>$D$63</f>
        <v>Other-Yes-No</v>
      </c>
      <c r="DL16" s="19" t="str">
        <f>$D$64</f>
        <v>PG&amp;E-Yes-Yes</v>
      </c>
      <c r="DM16" s="19" t="str">
        <f>$D$65</f>
        <v>Propane provider-Yes-Yes</v>
      </c>
      <c r="DN16" s="19" t="str">
        <f>$D$66</f>
        <v>Other-Yes-Yes</v>
      </c>
      <c r="DO16" s="9"/>
      <c r="DP16" s="19" t="str">
        <f>$D$55</f>
        <v>PG&amp;E-No-No</v>
      </c>
      <c r="DQ16" s="19" t="str">
        <f>$D$56</f>
        <v>Propane provider-No-No</v>
      </c>
      <c r="DR16" s="19" t="str">
        <f>$D$57</f>
        <v>Other-No-No</v>
      </c>
      <c r="DS16" s="19" t="str">
        <f>$D$58</f>
        <v>PG&amp;E-No-Yes</v>
      </c>
      <c r="DT16" s="19" t="str">
        <f>$D$59</f>
        <v>Propane provider-No-Yes</v>
      </c>
      <c r="DU16" s="19" t="str">
        <f>$D$60</f>
        <v>Other-No-Yes</v>
      </c>
      <c r="DV16" s="19" t="str">
        <f>$D$61</f>
        <v>PG&amp;E-Yes-No</v>
      </c>
      <c r="DW16" s="19" t="str">
        <f>$D$62</f>
        <v>Propane provider-Yes-No</v>
      </c>
      <c r="DX16" s="19" t="str">
        <f>$D$63</f>
        <v>Other-Yes-No</v>
      </c>
      <c r="DY16" s="19" t="str">
        <f>$D$64</f>
        <v>PG&amp;E-Yes-Yes</v>
      </c>
      <c r="DZ16" s="19" t="str">
        <f>$D$65</f>
        <v>Propane provider-Yes-Yes</v>
      </c>
      <c r="EA16" s="19" t="str">
        <f>$D$66</f>
        <v>Other-Yes-Yes</v>
      </c>
      <c r="EB16" s="9"/>
    </row>
    <row r="17" spans="2:132" ht="18">
      <c r="B17" s="4" t="str">
        <f>$B$55</f>
        <v>No Cooling with Space Heater</v>
      </c>
      <c r="C17" s="17">
        <v>431.6509483585404</v>
      </c>
      <c r="D17" s="17">
        <v>610.68398904000003</v>
      </c>
      <c r="E17" s="17">
        <v>367.74840448964267</v>
      </c>
      <c r="F17" s="100">
        <v>431.63450956135864</v>
      </c>
      <c r="G17" s="100">
        <v>610.65944559540003</v>
      </c>
      <c r="H17" s="100">
        <v>367.73659419550376</v>
      </c>
      <c r="I17" s="17">
        <v>431.6509483585404</v>
      </c>
      <c r="J17" s="17">
        <v>610.68398904000003</v>
      </c>
      <c r="K17" s="17">
        <v>367.74840448964267</v>
      </c>
      <c r="L17" s="100">
        <v>431.63450956135864</v>
      </c>
      <c r="M17" s="100">
        <v>610.65944559540003</v>
      </c>
      <c r="N17" s="100">
        <v>367.73659419550376</v>
      </c>
      <c r="O17" s="9"/>
      <c r="P17" s="17">
        <v>403.3159206666146</v>
      </c>
      <c r="Q17" s="17">
        <v>559.65154857246125</v>
      </c>
      <c r="R17" s="17">
        <v>338.39270550779793</v>
      </c>
      <c r="S17" s="100">
        <v>403.30544480197926</v>
      </c>
      <c r="T17" s="100">
        <v>559.63688367852103</v>
      </c>
      <c r="U17" s="100">
        <v>338.38496083158918</v>
      </c>
      <c r="V17" s="17">
        <v>403.3159206666146</v>
      </c>
      <c r="W17" s="17">
        <v>559.65154857246125</v>
      </c>
      <c r="X17" s="17">
        <v>338.39270550779793</v>
      </c>
      <c r="Y17" s="100">
        <v>403.30544480197926</v>
      </c>
      <c r="Z17" s="100">
        <v>559.63688367852103</v>
      </c>
      <c r="AA17" s="100">
        <v>338.38496083158918</v>
      </c>
      <c r="AB17" s="9"/>
      <c r="AC17" s="17">
        <v>396.55705335063124</v>
      </c>
      <c r="AD17" s="17">
        <v>561.2270136442213</v>
      </c>
      <c r="AE17" s="17">
        <v>339.72073572967173</v>
      </c>
      <c r="AF17" s="100">
        <v>396.55401381554526</v>
      </c>
      <c r="AG17" s="100">
        <v>561.22240387482123</v>
      </c>
      <c r="AH17" s="100">
        <v>339.71849407216462</v>
      </c>
      <c r="AI17" s="17">
        <v>396.55705335063124</v>
      </c>
      <c r="AJ17" s="17">
        <v>561.2270136442213</v>
      </c>
      <c r="AK17" s="17">
        <v>339.72073572967173</v>
      </c>
      <c r="AL17" s="100">
        <v>396.55401381554526</v>
      </c>
      <c r="AM17" s="100">
        <v>561.22240387482123</v>
      </c>
      <c r="AN17" s="100">
        <v>339.71849407216462</v>
      </c>
      <c r="AO17" s="9"/>
      <c r="AP17" s="17">
        <v>388.14255851519158</v>
      </c>
      <c r="AQ17" s="17">
        <v>540.05280466764123</v>
      </c>
      <c r="AR17" s="17">
        <v>327.3597298057835</v>
      </c>
      <c r="AS17" s="100">
        <v>388.13697941156005</v>
      </c>
      <c r="AT17" s="100">
        <v>540.04436071764201</v>
      </c>
      <c r="AU17" s="100">
        <v>327.35562854289975</v>
      </c>
      <c r="AV17" s="17">
        <v>388.14255851519158</v>
      </c>
      <c r="AW17" s="17">
        <v>540.05280466764123</v>
      </c>
      <c r="AX17" s="17">
        <v>327.3597298057835</v>
      </c>
      <c r="AY17" s="100">
        <v>388.13697941156005</v>
      </c>
      <c r="AZ17" s="100">
        <v>540.04436071764201</v>
      </c>
      <c r="BA17" s="100">
        <v>327.35562854289975</v>
      </c>
      <c r="BB17" s="9"/>
      <c r="BC17" s="17">
        <v>404.66837601726343</v>
      </c>
      <c r="BD17" s="17">
        <v>571.88085364842141</v>
      </c>
      <c r="BE17" s="17">
        <v>345.83141006831636</v>
      </c>
      <c r="BF17" s="100">
        <v>404.66001267599569</v>
      </c>
      <c r="BG17" s="100">
        <v>571.86891335946098</v>
      </c>
      <c r="BH17" s="100">
        <v>345.82461889555373</v>
      </c>
      <c r="BI17" s="17">
        <v>404.66837601726343</v>
      </c>
      <c r="BJ17" s="17">
        <v>571.88085364842141</v>
      </c>
      <c r="BK17" s="17">
        <v>345.83141006831636</v>
      </c>
      <c r="BL17" s="100">
        <v>404.66001267599569</v>
      </c>
      <c r="BM17" s="100">
        <v>571.86891335946098</v>
      </c>
      <c r="BN17" s="100">
        <v>345.82461889555373</v>
      </c>
      <c r="BO17" s="9"/>
      <c r="BP17" s="17">
        <v>373.43945846909776</v>
      </c>
      <c r="BQ17" s="17">
        <v>519.96840918888165</v>
      </c>
      <c r="BR17" s="17">
        <v>316.70226774168992</v>
      </c>
      <c r="BS17" s="100">
        <v>373.43831956788796</v>
      </c>
      <c r="BT17" s="100">
        <v>519.96664832088197</v>
      </c>
      <c r="BU17" s="100">
        <v>316.70134597961771</v>
      </c>
      <c r="BV17" s="17">
        <v>373.43945846909776</v>
      </c>
      <c r="BW17" s="17">
        <v>519.96840918888165</v>
      </c>
      <c r="BX17" s="17">
        <v>316.70226774168992</v>
      </c>
      <c r="BY17" s="100">
        <v>373.43831956788796</v>
      </c>
      <c r="BZ17" s="100">
        <v>519.96664832088197</v>
      </c>
      <c r="CA17" s="100">
        <v>316.70134597961771</v>
      </c>
      <c r="CB17" s="9"/>
      <c r="CC17" s="17">
        <v>370.82905135116675</v>
      </c>
      <c r="CD17" s="17">
        <v>508.98029924328353</v>
      </c>
      <c r="CE17" s="17">
        <v>308.43798990887575</v>
      </c>
      <c r="CF17" s="100">
        <v>370.82357488803353</v>
      </c>
      <c r="CG17" s="100">
        <v>508.97182579788318</v>
      </c>
      <c r="CH17" s="100">
        <v>308.43389262625658</v>
      </c>
      <c r="CI17" s="17">
        <v>370.82905135116675</v>
      </c>
      <c r="CJ17" s="17">
        <v>508.98029924328353</v>
      </c>
      <c r="CK17" s="17">
        <v>308.43798990887575</v>
      </c>
      <c r="CL17" s="100">
        <v>370.82357488803353</v>
      </c>
      <c r="CM17" s="100">
        <v>508.97182579788318</v>
      </c>
      <c r="CN17" s="100">
        <v>308.43389262625658</v>
      </c>
      <c r="CO17" s="9"/>
      <c r="CP17" s="17">
        <v>385.13725574739942</v>
      </c>
      <c r="CQ17" s="17">
        <v>526.06860028968219</v>
      </c>
      <c r="CR17" s="17">
        <v>318.58665027668286</v>
      </c>
      <c r="CS17" s="100">
        <v>385.11852641827801</v>
      </c>
      <c r="CT17" s="100">
        <v>526.04587446528228</v>
      </c>
      <c r="CU17" s="100">
        <v>318.57562982518942</v>
      </c>
      <c r="CV17" s="17">
        <v>385.13725574739942</v>
      </c>
      <c r="CW17" s="17">
        <v>526.06860028968219</v>
      </c>
      <c r="CX17" s="17">
        <v>318.58665027668286</v>
      </c>
      <c r="CY17" s="100">
        <v>385.11852641827801</v>
      </c>
      <c r="CZ17" s="100">
        <v>526.04587446528228</v>
      </c>
      <c r="DA17" s="100">
        <v>318.57562982518942</v>
      </c>
      <c r="DB17" s="9"/>
      <c r="DC17" s="17">
        <v>367.65588264162437</v>
      </c>
      <c r="DD17" s="17">
        <v>501.14153647056389</v>
      </c>
      <c r="DE17" s="17">
        <v>304.45145788159203</v>
      </c>
      <c r="DF17" s="100">
        <v>367.65120554096274</v>
      </c>
      <c r="DG17" s="100">
        <v>501.13418050476378</v>
      </c>
      <c r="DH17" s="100">
        <v>304.44787267828724</v>
      </c>
      <c r="DI17" s="17">
        <v>367.65588264162437</v>
      </c>
      <c r="DJ17" s="17">
        <v>501.14153647056389</v>
      </c>
      <c r="DK17" s="17">
        <v>304.45145788159203</v>
      </c>
      <c r="DL17" s="100">
        <v>367.65120554096274</v>
      </c>
      <c r="DM17" s="100">
        <v>501.13418050476378</v>
      </c>
      <c r="DN17" s="100">
        <v>304.44787267828724</v>
      </c>
      <c r="DO17" s="9"/>
      <c r="DP17" s="17">
        <v>426.18482029363838</v>
      </c>
      <c r="DQ17" s="17">
        <v>608.54639519597913</v>
      </c>
      <c r="DR17" s="17">
        <v>364.27867211947688</v>
      </c>
      <c r="DS17" s="100">
        <v>426.18504923257257</v>
      </c>
      <c r="DT17" s="100">
        <v>608.54674244957903</v>
      </c>
      <c r="DU17" s="100">
        <v>364.2788430885455</v>
      </c>
      <c r="DV17" s="17">
        <v>426.18482029363838</v>
      </c>
      <c r="DW17" s="17">
        <v>608.54639519597913</v>
      </c>
      <c r="DX17" s="17">
        <v>364.27867211947688</v>
      </c>
      <c r="DY17" s="100">
        <v>426.18504923257257</v>
      </c>
      <c r="DZ17" s="100">
        <v>608.54674244957903</v>
      </c>
      <c r="EA17" s="100">
        <v>364.2788430885455</v>
      </c>
    </row>
    <row r="18" spans="2:132" ht="18">
      <c r="B18" s="4" t="str">
        <f>$B$56</f>
        <v>No Cooling with Wall Furnace</v>
      </c>
      <c r="C18" s="17">
        <v>2047.4855459501416</v>
      </c>
      <c r="D18" s="17">
        <v>2581.0418508756429</v>
      </c>
      <c r="E18" s="17">
        <v>1566.3014272809048</v>
      </c>
      <c r="F18" s="100">
        <v>1967.9636906595501</v>
      </c>
      <c r="G18" s="100">
        <v>2488.1797240154206</v>
      </c>
      <c r="H18" s="100">
        <v>1506.6323557355886</v>
      </c>
      <c r="I18" s="17">
        <v>2047.4855459501416</v>
      </c>
      <c r="J18" s="17">
        <v>2581.0418508756429</v>
      </c>
      <c r="K18" s="17">
        <v>1566.3014272809048</v>
      </c>
      <c r="L18" s="100">
        <v>1967.9636906595501</v>
      </c>
      <c r="M18" s="100">
        <v>2488.1797240154206</v>
      </c>
      <c r="N18" s="100">
        <v>1506.6323557355886</v>
      </c>
      <c r="O18" s="9"/>
      <c r="P18" s="17">
        <v>1272.653777019812</v>
      </c>
      <c r="Q18" s="17">
        <v>1671.5807714544098</v>
      </c>
      <c r="R18" s="17">
        <v>982.14774288946978</v>
      </c>
      <c r="S18" s="100">
        <v>1224.629158989896</v>
      </c>
      <c r="T18" s="100">
        <v>1615.4427293103038</v>
      </c>
      <c r="U18" s="100">
        <v>946.23858144947201</v>
      </c>
      <c r="V18" s="17">
        <v>1272.653777019812</v>
      </c>
      <c r="W18" s="17">
        <v>1671.5807714544098</v>
      </c>
      <c r="X18" s="17">
        <v>982.14774288946978</v>
      </c>
      <c r="Y18" s="100">
        <v>1224.629158989896</v>
      </c>
      <c r="Z18" s="100">
        <v>1615.4427293103038</v>
      </c>
      <c r="AA18" s="100">
        <v>946.23858144947201</v>
      </c>
      <c r="AB18" s="9"/>
      <c r="AC18" s="17">
        <v>1153.1916125032619</v>
      </c>
      <c r="AD18" s="17">
        <v>1523.6533400473236</v>
      </c>
      <c r="AE18" s="17">
        <v>886.44269314910139</v>
      </c>
      <c r="AF18" s="100">
        <v>1106.4094931803752</v>
      </c>
      <c r="AG18" s="100">
        <v>1468.7775290766026</v>
      </c>
      <c r="AH18" s="100">
        <v>850.96658955414739</v>
      </c>
      <c r="AI18" s="17">
        <v>1153.1916125032619</v>
      </c>
      <c r="AJ18" s="17">
        <v>1523.6533400473236</v>
      </c>
      <c r="AK18" s="17">
        <v>886.44269314910139</v>
      </c>
      <c r="AL18" s="100">
        <v>1106.4094931803752</v>
      </c>
      <c r="AM18" s="100">
        <v>1468.7775290766026</v>
      </c>
      <c r="AN18" s="100">
        <v>850.96658955414739</v>
      </c>
      <c r="AO18" s="9"/>
      <c r="AP18" s="17">
        <v>993.82813311467157</v>
      </c>
      <c r="AQ18" s="17">
        <v>1345.2111293458245</v>
      </c>
      <c r="AR18" s="17">
        <v>772.83812977423042</v>
      </c>
      <c r="AS18" s="100">
        <v>961.78553054657698</v>
      </c>
      <c r="AT18" s="100">
        <v>1307.7542521249832</v>
      </c>
      <c r="AU18" s="100">
        <v>748.32347206976465</v>
      </c>
      <c r="AV18" s="17">
        <v>993.82813311467157</v>
      </c>
      <c r="AW18" s="17">
        <v>1345.2111293458245</v>
      </c>
      <c r="AX18" s="17">
        <v>772.83812977423042</v>
      </c>
      <c r="AY18" s="100">
        <v>961.78553054657698</v>
      </c>
      <c r="AZ18" s="100">
        <v>1307.7542521249832</v>
      </c>
      <c r="BA18" s="100">
        <v>748.32347206976465</v>
      </c>
      <c r="BB18" s="9"/>
      <c r="BC18" s="17">
        <v>1264.0125583497161</v>
      </c>
      <c r="BD18" s="17">
        <v>1653.8240500024776</v>
      </c>
      <c r="BE18" s="17">
        <v>970.295133628038</v>
      </c>
      <c r="BF18" s="100">
        <v>1224.9791212689781</v>
      </c>
      <c r="BG18" s="100">
        <v>1607.9626990215627</v>
      </c>
      <c r="BH18" s="100">
        <v>940.80250780907602</v>
      </c>
      <c r="BI18" s="17">
        <v>1264.0125583497161</v>
      </c>
      <c r="BJ18" s="17">
        <v>1653.8240500024776</v>
      </c>
      <c r="BK18" s="17">
        <v>970.295133628038</v>
      </c>
      <c r="BL18" s="100">
        <v>1224.9791212689781</v>
      </c>
      <c r="BM18" s="100">
        <v>1607.9626990215627</v>
      </c>
      <c r="BN18" s="100">
        <v>940.80250780907602</v>
      </c>
      <c r="BO18" s="9"/>
      <c r="BP18" s="17">
        <v>646.37576158305944</v>
      </c>
      <c r="BQ18" s="17">
        <v>918.40943546694757</v>
      </c>
      <c r="BR18" s="17">
        <v>515.75668548563306</v>
      </c>
      <c r="BS18" s="100">
        <v>637.5201363046275</v>
      </c>
      <c r="BT18" s="100">
        <v>905.82601489158446</v>
      </c>
      <c r="BU18" s="100">
        <v>508.83270891085999</v>
      </c>
      <c r="BV18" s="17">
        <v>646.37576158305944</v>
      </c>
      <c r="BW18" s="17">
        <v>918.40943546694757</v>
      </c>
      <c r="BX18" s="17">
        <v>515.75668548563306</v>
      </c>
      <c r="BY18" s="100">
        <v>637.5201363046275</v>
      </c>
      <c r="BZ18" s="100">
        <v>905.82601489158446</v>
      </c>
      <c r="CA18" s="100">
        <v>508.83270891085999</v>
      </c>
      <c r="CB18" s="9"/>
      <c r="CC18" s="17">
        <v>1129.9999272326768</v>
      </c>
      <c r="CD18" s="17">
        <v>1480.8960301708319</v>
      </c>
      <c r="CE18" s="17">
        <v>861.47134686736956</v>
      </c>
      <c r="CF18" s="100">
        <v>1087.9222874789536</v>
      </c>
      <c r="CG18" s="100">
        <v>1431.6835490311871</v>
      </c>
      <c r="CH18" s="100">
        <v>830.38614774642099</v>
      </c>
      <c r="CI18" s="17">
        <v>1129.9999272326768</v>
      </c>
      <c r="CJ18" s="17">
        <v>1480.8960301708319</v>
      </c>
      <c r="CK18" s="17">
        <v>861.47134686736956</v>
      </c>
      <c r="CL18" s="100">
        <v>1087.9222874789536</v>
      </c>
      <c r="CM18" s="100">
        <v>1431.6835490311871</v>
      </c>
      <c r="CN18" s="100">
        <v>830.38614774642099</v>
      </c>
      <c r="CO18" s="9"/>
      <c r="CP18" s="17">
        <v>1178.7943607241791</v>
      </c>
      <c r="CQ18" s="17">
        <v>1538.7050087837379</v>
      </c>
      <c r="CR18" s="17">
        <v>897.2440726759063</v>
      </c>
      <c r="CS18" s="100">
        <v>1132.8463265040054</v>
      </c>
      <c r="CT18" s="100">
        <v>1484.667357158281</v>
      </c>
      <c r="CU18" s="100">
        <v>862.51220204446736</v>
      </c>
      <c r="CV18" s="17">
        <v>1178.7943607241791</v>
      </c>
      <c r="CW18" s="17">
        <v>1538.7050087837379</v>
      </c>
      <c r="CX18" s="17">
        <v>897.2440726759063</v>
      </c>
      <c r="CY18" s="100">
        <v>1132.8463265040054</v>
      </c>
      <c r="CZ18" s="100">
        <v>1484.667357158281</v>
      </c>
      <c r="DA18" s="100">
        <v>862.51220204446736</v>
      </c>
      <c r="DB18" s="9"/>
      <c r="DC18" s="17">
        <v>940.42186753946544</v>
      </c>
      <c r="DD18" s="17">
        <v>1248.0787971069049</v>
      </c>
      <c r="DE18" s="17">
        <v>718.77449733114645</v>
      </c>
      <c r="DF18" s="100">
        <v>903.92698199029439</v>
      </c>
      <c r="DG18" s="100">
        <v>1205.222483861284</v>
      </c>
      <c r="DH18" s="100">
        <v>692.97283572643789</v>
      </c>
      <c r="DI18" s="17">
        <v>940.42186753946544</v>
      </c>
      <c r="DJ18" s="17">
        <v>1248.0787971069049</v>
      </c>
      <c r="DK18" s="17">
        <v>718.77449733114645</v>
      </c>
      <c r="DL18" s="100">
        <v>903.92698199029439</v>
      </c>
      <c r="DM18" s="100">
        <v>1205.222483861284</v>
      </c>
      <c r="DN18" s="100">
        <v>692.97283572643789</v>
      </c>
      <c r="DO18" s="9"/>
      <c r="DP18" s="17">
        <v>2298.7746430768393</v>
      </c>
      <c r="DQ18" s="17">
        <v>2937.3970066439178</v>
      </c>
      <c r="DR18" s="17">
        <v>1707.0534735575302</v>
      </c>
      <c r="DS18" s="100">
        <v>2221.8988307288055</v>
      </c>
      <c r="DT18" s="100">
        <v>2847.4095608004413</v>
      </c>
      <c r="DU18" s="100">
        <v>1649.3133800979247</v>
      </c>
      <c r="DV18" s="17">
        <v>2298.7746430768393</v>
      </c>
      <c r="DW18" s="17">
        <v>2937.3970066439178</v>
      </c>
      <c r="DX18" s="17">
        <v>1707.0534735575302</v>
      </c>
      <c r="DY18" s="100">
        <v>2221.8988307288055</v>
      </c>
      <c r="DZ18" s="100">
        <v>2847.4095608004413</v>
      </c>
      <c r="EA18" s="100">
        <v>1649.3133800979247</v>
      </c>
    </row>
    <row r="19" spans="2:132" ht="18">
      <c r="B19" s="4" t="str">
        <f>$B$57</f>
        <v>No Cooling with 80 AFUE Furnace</v>
      </c>
      <c r="C19" s="17">
        <v>1626.082636712147</v>
      </c>
      <c r="D19" s="17">
        <v>2088.4006883697548</v>
      </c>
      <c r="E19" s="17">
        <v>1249.5857867153477</v>
      </c>
      <c r="F19" s="100">
        <v>1566.4016394523817</v>
      </c>
      <c r="G19" s="100">
        <v>2018.7431619212373</v>
      </c>
      <c r="H19" s="100">
        <v>1204.8192705355125</v>
      </c>
      <c r="I19" s="17">
        <v>1626.082636712147</v>
      </c>
      <c r="J19" s="17">
        <v>2088.4006883697548</v>
      </c>
      <c r="K19" s="17">
        <v>1249.5857867153477</v>
      </c>
      <c r="L19" s="100">
        <v>1566.4016394523817</v>
      </c>
      <c r="M19" s="100">
        <v>2018.7431619212373</v>
      </c>
      <c r="N19" s="100">
        <v>1204.8192705355125</v>
      </c>
      <c r="O19" s="18"/>
      <c r="P19" s="17">
        <v>1034.7789602692656</v>
      </c>
      <c r="Q19" s="17">
        <v>1393.5706691404243</v>
      </c>
      <c r="R19" s="17">
        <v>803.54195390328618</v>
      </c>
      <c r="S19" s="100">
        <v>998.97401339196676</v>
      </c>
      <c r="T19" s="100">
        <v>1351.4449316713808</v>
      </c>
      <c r="U19" s="100">
        <v>776.18922050306594</v>
      </c>
      <c r="V19" s="17">
        <v>1034.7789602692656</v>
      </c>
      <c r="W19" s="17">
        <v>1393.5706691404243</v>
      </c>
      <c r="X19" s="17">
        <v>803.54195390328618</v>
      </c>
      <c r="Y19" s="100">
        <v>998.97401339196676</v>
      </c>
      <c r="Z19" s="100">
        <v>1351.4449316713808</v>
      </c>
      <c r="AA19" s="100">
        <v>776.18922050306594</v>
      </c>
      <c r="AB19" s="18"/>
      <c r="AC19" s="17">
        <v>947.7051394175553</v>
      </c>
      <c r="AD19" s="17">
        <v>1283.0382896364051</v>
      </c>
      <c r="AE19" s="17">
        <v>732.72174241592711</v>
      </c>
      <c r="AF19" s="100">
        <v>912.93830334667484</v>
      </c>
      <c r="AG19" s="100">
        <v>1241.8691240382034</v>
      </c>
      <c r="AH19" s="100">
        <v>706.95666560462291</v>
      </c>
      <c r="AI19" s="17">
        <v>947.7051394175553</v>
      </c>
      <c r="AJ19" s="17">
        <v>1283.0382896364051</v>
      </c>
      <c r="AK19" s="17">
        <v>732.72174241592711</v>
      </c>
      <c r="AL19" s="100">
        <v>912.93830334667484</v>
      </c>
      <c r="AM19" s="100">
        <v>1241.8691240382034</v>
      </c>
      <c r="AN19" s="100">
        <v>706.95666560462291</v>
      </c>
      <c r="AO19" s="18"/>
      <c r="AP19" s="17">
        <v>822.03346355277779</v>
      </c>
      <c r="AQ19" s="17">
        <v>1143.917864711889</v>
      </c>
      <c r="AR19" s="17">
        <v>646.48135184736293</v>
      </c>
      <c r="AS19" s="100">
        <v>799.03445015281955</v>
      </c>
      <c r="AT19" s="100">
        <v>1115.8156490726462</v>
      </c>
      <c r="AU19" s="100">
        <v>629.30957239567635</v>
      </c>
      <c r="AV19" s="17">
        <v>822.03346355277779</v>
      </c>
      <c r="AW19" s="17">
        <v>1143.917864711889</v>
      </c>
      <c r="AX19" s="17">
        <v>646.48135184736293</v>
      </c>
      <c r="AY19" s="100">
        <v>799.03445015281955</v>
      </c>
      <c r="AZ19" s="100">
        <v>1115.8156490726462</v>
      </c>
      <c r="BA19" s="100">
        <v>629.30957239567635</v>
      </c>
      <c r="BB19" s="18"/>
      <c r="BC19" s="17">
        <v>1032.6092465193306</v>
      </c>
      <c r="BD19" s="17">
        <v>1383.290050068179</v>
      </c>
      <c r="BE19" s="17">
        <v>796.18304465285235</v>
      </c>
      <c r="BF19" s="100">
        <v>1003.2448866660764</v>
      </c>
      <c r="BG19" s="100">
        <v>1348.8772992840036</v>
      </c>
      <c r="BH19" s="100">
        <v>774.39479548003396</v>
      </c>
      <c r="BI19" s="17">
        <v>1032.6092465193306</v>
      </c>
      <c r="BJ19" s="17">
        <v>1383.290050068179</v>
      </c>
      <c r="BK19" s="17">
        <v>796.18304465285235</v>
      </c>
      <c r="BL19" s="100">
        <v>1003.2448866660764</v>
      </c>
      <c r="BM19" s="100">
        <v>1348.8772992840036</v>
      </c>
      <c r="BN19" s="100">
        <v>774.39479548003396</v>
      </c>
      <c r="BO19" s="18"/>
      <c r="BP19" s="17">
        <v>578.14885004514178</v>
      </c>
      <c r="BQ19" s="17">
        <v>818.80106431337992</v>
      </c>
      <c r="BR19" s="17">
        <v>462.8927937981627</v>
      </c>
      <c r="BS19" s="100">
        <v>571.52244335459238</v>
      </c>
      <c r="BT19" s="100">
        <v>809.35459080857959</v>
      </c>
      <c r="BU19" s="100">
        <v>457.97019221867345</v>
      </c>
      <c r="BV19" s="17">
        <v>578.14885004514178</v>
      </c>
      <c r="BW19" s="17">
        <v>818.80106431337992</v>
      </c>
      <c r="BX19" s="17">
        <v>462.8927937981627</v>
      </c>
      <c r="BY19" s="100">
        <v>571.52244335459238</v>
      </c>
      <c r="BZ19" s="100">
        <v>809.35459080857959</v>
      </c>
      <c r="CA19" s="100">
        <v>457.97019221867345</v>
      </c>
      <c r="CB19" s="18"/>
      <c r="CC19" s="17">
        <v>922.19233414846155</v>
      </c>
      <c r="CD19" s="17">
        <v>1237.8815949790883</v>
      </c>
      <c r="CE19" s="17">
        <v>708.9931100770616</v>
      </c>
      <c r="CF19" s="100">
        <v>890.64976923029155</v>
      </c>
      <c r="CG19" s="100">
        <v>1200.9544845392491</v>
      </c>
      <c r="CH19" s="100">
        <v>686.55288824039064</v>
      </c>
      <c r="CI19" s="17">
        <v>922.19233414846155</v>
      </c>
      <c r="CJ19" s="17">
        <v>1237.8815949790883</v>
      </c>
      <c r="CK19" s="17">
        <v>708.9931100770616</v>
      </c>
      <c r="CL19" s="100">
        <v>890.64976923029155</v>
      </c>
      <c r="CM19" s="100">
        <v>1200.9544845392491</v>
      </c>
      <c r="CN19" s="100">
        <v>686.55288824039064</v>
      </c>
      <c r="CO19" s="18"/>
      <c r="CP19" s="17">
        <v>962.3157540780827</v>
      </c>
      <c r="CQ19" s="17">
        <v>1285.5358242475197</v>
      </c>
      <c r="CR19" s="17">
        <v>737.3829144660491</v>
      </c>
      <c r="CS19" s="100">
        <v>927.70067458300684</v>
      </c>
      <c r="CT19" s="100">
        <v>1244.9906625174624</v>
      </c>
      <c r="CU19" s="100">
        <v>711.36150051163236</v>
      </c>
      <c r="CV19" s="17">
        <v>962.3157540780827</v>
      </c>
      <c r="CW19" s="17">
        <v>1285.5358242475197</v>
      </c>
      <c r="CX19" s="17">
        <v>737.3829144660491</v>
      </c>
      <c r="CY19" s="100">
        <v>927.70067458300684</v>
      </c>
      <c r="CZ19" s="100">
        <v>1244.9906625174624</v>
      </c>
      <c r="DA19" s="100">
        <v>711.36150051163236</v>
      </c>
      <c r="DB19" s="18"/>
      <c r="DC19" s="17">
        <v>780.79746369779093</v>
      </c>
      <c r="DD19" s="17">
        <v>1061.3264545579818</v>
      </c>
      <c r="DE19" s="17">
        <v>606.11338591852189</v>
      </c>
      <c r="DF19" s="100">
        <v>753.3787515255957</v>
      </c>
      <c r="DG19" s="100">
        <v>1029.172532698203</v>
      </c>
      <c r="DH19" s="100">
        <v>586.78771055995117</v>
      </c>
      <c r="DI19" s="17">
        <v>780.79746369779093</v>
      </c>
      <c r="DJ19" s="17">
        <v>1061.3264545579818</v>
      </c>
      <c r="DK19" s="17">
        <v>606.11338591852189</v>
      </c>
      <c r="DL19" s="100">
        <v>753.3787515255957</v>
      </c>
      <c r="DM19" s="100">
        <v>1029.172532698203</v>
      </c>
      <c r="DN19" s="100">
        <v>586.78771055995117</v>
      </c>
      <c r="DO19" s="18"/>
      <c r="DP19" s="17">
        <v>1801.1716801748062</v>
      </c>
      <c r="DQ19" s="17">
        <v>2355.1878667517217</v>
      </c>
      <c r="DR19" s="17">
        <v>1332.8136947062853</v>
      </c>
      <c r="DS19" s="100">
        <v>1743.4581585687708</v>
      </c>
      <c r="DT19" s="100">
        <v>2287.688987262648</v>
      </c>
      <c r="DU19" s="100">
        <v>1289.2327921145538</v>
      </c>
      <c r="DV19" s="17">
        <v>1801.1716801748062</v>
      </c>
      <c r="DW19" s="17">
        <v>2355.1878667517217</v>
      </c>
      <c r="DX19" s="17">
        <v>1332.8136947062853</v>
      </c>
      <c r="DY19" s="100">
        <v>1743.4581585687708</v>
      </c>
      <c r="DZ19" s="100">
        <v>2287.688987262648</v>
      </c>
      <c r="EA19" s="100">
        <v>1289.2327921145538</v>
      </c>
    </row>
    <row r="20" spans="2:132" ht="18">
      <c r="B20" s="4" t="str">
        <f>$B$58</f>
        <v>Standard AC Window Unit and Wall Furnace</v>
      </c>
      <c r="C20" s="17">
        <v>2060.6859971664817</v>
      </c>
      <c r="D20" s="17">
        <v>2596.6869101307357</v>
      </c>
      <c r="E20" s="17">
        <v>1576.4328691669261</v>
      </c>
      <c r="F20" s="100">
        <v>1978.9051173970984</v>
      </c>
      <c r="G20" s="100">
        <v>2501.1445096282691</v>
      </c>
      <c r="H20" s="100">
        <v>1515.0243914798457</v>
      </c>
      <c r="I20" s="17">
        <v>2060.6859971664817</v>
      </c>
      <c r="J20" s="17">
        <v>2596.6869101307357</v>
      </c>
      <c r="K20" s="17">
        <v>1576.4328691669261</v>
      </c>
      <c r="L20" s="100">
        <v>1978.9051173970984</v>
      </c>
      <c r="M20" s="100">
        <v>2501.1445096282691</v>
      </c>
      <c r="N20" s="100">
        <v>1515.0243914798457</v>
      </c>
      <c r="O20" s="18"/>
      <c r="P20" s="17">
        <v>1342.1047909770543</v>
      </c>
      <c r="Q20" s="17">
        <v>1752.7198684809066</v>
      </c>
      <c r="R20" s="17">
        <v>1034.3220227877368</v>
      </c>
      <c r="S20" s="100">
        <v>1291.4790243323246</v>
      </c>
      <c r="T20" s="100">
        <v>1693.5897440291453</v>
      </c>
      <c r="U20" s="100">
        <v>996.27173783006253</v>
      </c>
      <c r="V20" s="17">
        <v>1342.1047909770543</v>
      </c>
      <c r="W20" s="17">
        <v>1752.7198684809066</v>
      </c>
      <c r="X20" s="17">
        <v>1034.3220227877368</v>
      </c>
      <c r="Y20" s="100">
        <v>1291.4790243323246</v>
      </c>
      <c r="Z20" s="100">
        <v>1693.5897440291453</v>
      </c>
      <c r="AA20" s="100">
        <v>996.27173783006253</v>
      </c>
      <c r="AB20" s="18"/>
      <c r="AC20" s="17">
        <v>1172.6306103456102</v>
      </c>
      <c r="AD20" s="17">
        <v>1546.7979134578252</v>
      </c>
      <c r="AE20" s="17">
        <v>901.4964504320111</v>
      </c>
      <c r="AF20" s="100">
        <v>1125.281156873406</v>
      </c>
      <c r="AG20" s="100">
        <v>1490.8700408676034</v>
      </c>
      <c r="AH20" s="100">
        <v>865.31437045728467</v>
      </c>
      <c r="AI20" s="17">
        <v>1172.6306103456102</v>
      </c>
      <c r="AJ20" s="17">
        <v>1546.7979134578252</v>
      </c>
      <c r="AK20" s="17">
        <v>901.4964504320111</v>
      </c>
      <c r="AL20" s="100">
        <v>1125.281156873406</v>
      </c>
      <c r="AM20" s="100">
        <v>1490.8700408676034</v>
      </c>
      <c r="AN20" s="100">
        <v>865.31437045728467</v>
      </c>
      <c r="AO20" s="18"/>
      <c r="AP20" s="17">
        <v>1042.2636823260898</v>
      </c>
      <c r="AQ20" s="17">
        <v>1401.8577218484058</v>
      </c>
      <c r="AR20" s="17">
        <v>808.94222701533226</v>
      </c>
      <c r="AS20" s="100">
        <v>1008.6159880135349</v>
      </c>
      <c r="AT20" s="100">
        <v>1362.5128831088427</v>
      </c>
      <c r="AU20" s="100">
        <v>783.82128070649014</v>
      </c>
      <c r="AV20" s="17">
        <v>1042.2636823260898</v>
      </c>
      <c r="AW20" s="17">
        <v>1401.8577218484058</v>
      </c>
      <c r="AX20" s="17">
        <v>808.94222701533226</v>
      </c>
      <c r="AY20" s="100">
        <v>1008.6159880135349</v>
      </c>
      <c r="AZ20" s="100">
        <v>1362.5128831088427</v>
      </c>
      <c r="BA20" s="100">
        <v>783.82128070649014</v>
      </c>
      <c r="BB20" s="18"/>
      <c r="BC20" s="17">
        <v>1292.6389062592023</v>
      </c>
      <c r="BD20" s="17">
        <v>1687.2296952981646</v>
      </c>
      <c r="BE20" s="17">
        <v>991.72485734571774</v>
      </c>
      <c r="BF20" s="100">
        <v>1251.5377080787453</v>
      </c>
      <c r="BG20" s="100">
        <v>1639.4247751233634</v>
      </c>
      <c r="BH20" s="100">
        <v>960.96519632954585</v>
      </c>
      <c r="BI20" s="17">
        <v>1292.6389062592023</v>
      </c>
      <c r="BJ20" s="17">
        <v>1687.2296952981646</v>
      </c>
      <c r="BK20" s="17">
        <v>991.72485734571774</v>
      </c>
      <c r="BL20" s="100">
        <v>1251.5377080787453</v>
      </c>
      <c r="BM20" s="100">
        <v>1639.4247751233634</v>
      </c>
      <c r="BN20" s="100">
        <v>960.96519632954585</v>
      </c>
      <c r="BO20" s="18"/>
      <c r="BP20" s="17">
        <v>661.69705632064949</v>
      </c>
      <c r="BQ20" s="17">
        <v>940.33982357784782</v>
      </c>
      <c r="BR20" s="17">
        <v>527.94002058746958</v>
      </c>
      <c r="BS20" s="100">
        <v>652.59559439053362</v>
      </c>
      <c r="BT20" s="100">
        <v>927.32678556438566</v>
      </c>
      <c r="BU20" s="100">
        <v>520.35610221742127</v>
      </c>
      <c r="BV20" s="17">
        <v>661.69705632064949</v>
      </c>
      <c r="BW20" s="17">
        <v>940.33982357784782</v>
      </c>
      <c r="BX20" s="17">
        <v>527.94002058746958</v>
      </c>
      <c r="BY20" s="100">
        <v>652.59559439053362</v>
      </c>
      <c r="BZ20" s="100">
        <v>927.32678556438566</v>
      </c>
      <c r="CA20" s="100">
        <v>520.35610221742127</v>
      </c>
      <c r="CB20" s="18"/>
      <c r="CC20" s="17">
        <v>1215.1178494591911</v>
      </c>
      <c r="CD20" s="17">
        <v>1580.4572669002889</v>
      </c>
      <c r="CE20" s="17">
        <v>924.8768287350016</v>
      </c>
      <c r="CF20" s="100">
        <v>1168.7418271562392</v>
      </c>
      <c r="CG20" s="100">
        <v>1526.2922418302469</v>
      </c>
      <c r="CH20" s="100">
        <v>890.15264184072544</v>
      </c>
      <c r="CI20" s="17">
        <v>1215.1178494591911</v>
      </c>
      <c r="CJ20" s="17">
        <v>1580.4572669002889</v>
      </c>
      <c r="CK20" s="17">
        <v>924.8768287350016</v>
      </c>
      <c r="CL20" s="100">
        <v>1168.7418271562392</v>
      </c>
      <c r="CM20" s="100">
        <v>1526.2922418302469</v>
      </c>
      <c r="CN20" s="100">
        <v>890.15264184072544</v>
      </c>
      <c r="CO20" s="18"/>
      <c r="CP20" s="17">
        <v>1256.9699412323912</v>
      </c>
      <c r="CQ20" s="17">
        <v>1629.9687030774012</v>
      </c>
      <c r="CR20" s="17">
        <v>956.0088085630947</v>
      </c>
      <c r="CS20" s="100">
        <v>1207.0167128722298</v>
      </c>
      <c r="CT20" s="100">
        <v>1571.288913428524</v>
      </c>
      <c r="CU20" s="100">
        <v>918.28832244775379</v>
      </c>
      <c r="CV20" s="17">
        <v>1256.9699412323912</v>
      </c>
      <c r="CW20" s="17">
        <v>1629.9687030774012</v>
      </c>
      <c r="CX20" s="17">
        <v>956.0088085630947</v>
      </c>
      <c r="CY20" s="100">
        <v>1207.0167128722298</v>
      </c>
      <c r="CZ20" s="100">
        <v>1571.288913428524</v>
      </c>
      <c r="DA20" s="100">
        <v>918.28832244775379</v>
      </c>
      <c r="DB20" s="18"/>
      <c r="DC20" s="17">
        <v>1003.516793158863</v>
      </c>
      <c r="DD20" s="17">
        <v>1321.5843602481089</v>
      </c>
      <c r="DE20" s="17">
        <v>762.83313573864586</v>
      </c>
      <c r="DF20" s="100">
        <v>963.66287962981232</v>
      </c>
      <c r="DG20" s="100">
        <v>1275.2848961354475</v>
      </c>
      <c r="DH20" s="100">
        <v>734.76926920196377</v>
      </c>
      <c r="DI20" s="17">
        <v>1003.516793158863</v>
      </c>
      <c r="DJ20" s="17">
        <v>1321.5843602481089</v>
      </c>
      <c r="DK20" s="17">
        <v>762.83313573864586</v>
      </c>
      <c r="DL20" s="100">
        <v>963.66287962981232</v>
      </c>
      <c r="DM20" s="100">
        <v>1275.2848961354475</v>
      </c>
      <c r="DN20" s="100">
        <v>734.76926920196377</v>
      </c>
      <c r="DO20" s="18"/>
      <c r="DP20" s="17">
        <v>2312.4494729558796</v>
      </c>
      <c r="DQ20" s="17">
        <v>2953.4115407405366</v>
      </c>
      <c r="DR20" s="17">
        <v>1717.2657639875358</v>
      </c>
      <c r="DS20" s="100">
        <v>2235.3533773413051</v>
      </c>
      <c r="DT20" s="100">
        <v>2863.4709616362366</v>
      </c>
      <c r="DU20" s="100">
        <v>1659.3973569086716</v>
      </c>
      <c r="DV20" s="17">
        <v>2312.4494729558796</v>
      </c>
      <c r="DW20" s="17">
        <v>2953.4115407405366</v>
      </c>
      <c r="DX20" s="17">
        <v>1717.2657639875358</v>
      </c>
      <c r="DY20" s="100">
        <v>2235.3533773413051</v>
      </c>
      <c r="DZ20" s="100">
        <v>2863.4709616362366</v>
      </c>
      <c r="EA20" s="100">
        <v>1659.3973569086716</v>
      </c>
    </row>
    <row r="21" spans="2:132" ht="18">
      <c r="B21" s="4" t="str">
        <f>$B$59</f>
        <v>Evaporative Cooler and Wall Furnace</v>
      </c>
      <c r="C21" s="17">
        <v>2056.1321036092268</v>
      </c>
      <c r="D21" s="17">
        <v>2591.342444783802</v>
      </c>
      <c r="E21" s="17">
        <v>1573.0210037845868</v>
      </c>
      <c r="F21" s="100">
        <v>1976.2028110597121</v>
      </c>
      <c r="G21" s="100">
        <v>2497.977014107973</v>
      </c>
      <c r="H21" s="100">
        <v>1513.0576704733724</v>
      </c>
      <c r="I21" s="17">
        <v>2056.1321036092268</v>
      </c>
      <c r="J21" s="17">
        <v>2591.342444783802</v>
      </c>
      <c r="K21" s="17">
        <v>1573.0210037845868</v>
      </c>
      <c r="L21" s="100">
        <v>1976.2028110597121</v>
      </c>
      <c r="M21" s="100">
        <v>2497.977014107973</v>
      </c>
      <c r="N21" s="100">
        <v>1513.0576704733724</v>
      </c>
      <c r="O21" s="18"/>
      <c r="P21" s="17">
        <v>1277.4293455279098</v>
      </c>
      <c r="Q21" s="17">
        <v>1677.2807631919302</v>
      </c>
      <c r="R21" s="17">
        <v>985.83196305286083</v>
      </c>
      <c r="S21" s="100">
        <v>1229.2359537281325</v>
      </c>
      <c r="T21" s="100">
        <v>1620.944474051224</v>
      </c>
      <c r="U21" s="100">
        <v>949.81120244011356</v>
      </c>
      <c r="V21" s="17">
        <v>1277.4293455279098</v>
      </c>
      <c r="W21" s="17">
        <v>1677.2807631919302</v>
      </c>
      <c r="X21" s="17">
        <v>985.83196305286083</v>
      </c>
      <c r="Y21" s="100">
        <v>1229.2359537281325</v>
      </c>
      <c r="Z21" s="100">
        <v>1620.944474051224</v>
      </c>
      <c r="AA21" s="100">
        <v>949.81120244011356</v>
      </c>
      <c r="AB21" s="18"/>
      <c r="AC21" s="17">
        <v>1157.3485230741187</v>
      </c>
      <c r="AD21" s="17">
        <v>1528.5736727623246</v>
      </c>
      <c r="AE21" s="17">
        <v>889.54255345497324</v>
      </c>
      <c r="AF21" s="100">
        <v>1110.609043939849</v>
      </c>
      <c r="AG21" s="100">
        <v>1473.4388394864025</v>
      </c>
      <c r="AH21" s="100">
        <v>853.9910825465239</v>
      </c>
      <c r="AI21" s="17">
        <v>1157.3485230741187</v>
      </c>
      <c r="AJ21" s="17">
        <v>1528.5736727623246</v>
      </c>
      <c r="AK21" s="17">
        <v>889.54255345497324</v>
      </c>
      <c r="AL21" s="100">
        <v>1110.609043939849</v>
      </c>
      <c r="AM21" s="100">
        <v>1473.4388394864025</v>
      </c>
      <c r="AN21" s="100">
        <v>853.9910825465239</v>
      </c>
      <c r="AO21" s="18"/>
      <c r="AP21" s="17">
        <v>997.39621404241871</v>
      </c>
      <c r="AQ21" s="17">
        <v>1349.3158052506838</v>
      </c>
      <c r="AR21" s="17">
        <v>775.26761986653923</v>
      </c>
      <c r="AS21" s="100">
        <v>965.22356509365397</v>
      </c>
      <c r="AT21" s="100">
        <v>1311.696241516501</v>
      </c>
      <c r="AU21" s="100">
        <v>751.06358807198262</v>
      </c>
      <c r="AV21" s="17">
        <v>997.39621404241871</v>
      </c>
      <c r="AW21" s="17">
        <v>1349.3158052506838</v>
      </c>
      <c r="AX21" s="17">
        <v>775.26761986653923</v>
      </c>
      <c r="AY21" s="100">
        <v>965.22356509365397</v>
      </c>
      <c r="AZ21" s="100">
        <v>1311.696241516501</v>
      </c>
      <c r="BA21" s="100">
        <v>751.06358807198262</v>
      </c>
      <c r="BB21" s="18"/>
      <c r="BC21" s="17">
        <v>1268.8454353036532</v>
      </c>
      <c r="BD21" s="17">
        <v>1659.5434621411273</v>
      </c>
      <c r="BE21" s="17">
        <v>973.71235222155792</v>
      </c>
      <c r="BF21" s="100">
        <v>1229.5311647358897</v>
      </c>
      <c r="BG21" s="100">
        <v>1613.5058891979663</v>
      </c>
      <c r="BH21" s="100">
        <v>944.49242812116734</v>
      </c>
      <c r="BI21" s="17">
        <v>1268.8454353036532</v>
      </c>
      <c r="BJ21" s="17">
        <v>1659.5434621411273</v>
      </c>
      <c r="BK21" s="17">
        <v>973.71235222155792</v>
      </c>
      <c r="BL21" s="100">
        <v>1229.5311647358897</v>
      </c>
      <c r="BM21" s="100">
        <v>1613.5058891979663</v>
      </c>
      <c r="BN21" s="100">
        <v>944.49242812116734</v>
      </c>
      <c r="BO21" s="18"/>
      <c r="BP21" s="17">
        <v>647.82109665065218</v>
      </c>
      <c r="BQ21" s="17">
        <v>920.42589092334674</v>
      </c>
      <c r="BR21" s="17">
        <v>516.83982063130679</v>
      </c>
      <c r="BS21" s="100">
        <v>638.87039011965987</v>
      </c>
      <c r="BT21" s="100">
        <v>907.80787185018471</v>
      </c>
      <c r="BU21" s="100">
        <v>509.84398147749312</v>
      </c>
      <c r="BV21" s="17">
        <v>647.82109665065218</v>
      </c>
      <c r="BW21" s="17">
        <v>920.42589092334674</v>
      </c>
      <c r="BX21" s="17">
        <v>516.83982063130679</v>
      </c>
      <c r="BY21" s="100">
        <v>638.87039011965987</v>
      </c>
      <c r="BZ21" s="100">
        <v>907.80787185018471</v>
      </c>
      <c r="CA21" s="100">
        <v>509.84398147749312</v>
      </c>
      <c r="CB21" s="18"/>
      <c r="CC21" s="17">
        <v>1134.358544636347</v>
      </c>
      <c r="CD21" s="17">
        <v>1485.8847490678831</v>
      </c>
      <c r="CE21" s="17">
        <v>864.62204835312025</v>
      </c>
      <c r="CF21" s="100">
        <v>1092.0319649902631</v>
      </c>
      <c r="CG21" s="100">
        <v>1436.4470136248451</v>
      </c>
      <c r="CH21" s="100">
        <v>833.27558343592887</v>
      </c>
      <c r="CI21" s="17">
        <v>1134.358544636347</v>
      </c>
      <c r="CJ21" s="17">
        <v>1485.8847490678831</v>
      </c>
      <c r="CK21" s="17">
        <v>864.62204835312025</v>
      </c>
      <c r="CL21" s="100">
        <v>1092.0319649902631</v>
      </c>
      <c r="CM21" s="100">
        <v>1436.4470136248451</v>
      </c>
      <c r="CN21" s="100">
        <v>833.27558343592887</v>
      </c>
      <c r="CO21" s="18"/>
      <c r="CP21" s="17">
        <v>1183.1264726266404</v>
      </c>
      <c r="CQ21" s="17">
        <v>1543.8350552859704</v>
      </c>
      <c r="CR21" s="17">
        <v>900.6499208448073</v>
      </c>
      <c r="CS21" s="100">
        <v>1137.0378220606904</v>
      </c>
      <c r="CT21" s="100">
        <v>1489.5498103086625</v>
      </c>
      <c r="CU21" s="100">
        <v>865.69164180827818</v>
      </c>
      <c r="CV21" s="17">
        <v>1183.1264726266404</v>
      </c>
      <c r="CW21" s="17">
        <v>1543.8350552859704</v>
      </c>
      <c r="CX21" s="17">
        <v>900.6499208448073</v>
      </c>
      <c r="CY21" s="100">
        <v>1137.0378220606904</v>
      </c>
      <c r="CZ21" s="100">
        <v>1489.5498103086625</v>
      </c>
      <c r="DA21" s="100">
        <v>865.69164180827818</v>
      </c>
      <c r="DB21" s="18"/>
      <c r="DC21" s="17">
        <v>943.79924245967766</v>
      </c>
      <c r="DD21" s="17">
        <v>1251.8813281193472</v>
      </c>
      <c r="DE21" s="17">
        <v>721.14771215298128</v>
      </c>
      <c r="DF21" s="100">
        <v>906.98683627294906</v>
      </c>
      <c r="DG21" s="100">
        <v>1208.8340090347265</v>
      </c>
      <c r="DH21" s="100">
        <v>695.05480954632048</v>
      </c>
      <c r="DI21" s="17">
        <v>943.79924245967766</v>
      </c>
      <c r="DJ21" s="17">
        <v>1251.8813281193472</v>
      </c>
      <c r="DK21" s="17">
        <v>721.14771215298128</v>
      </c>
      <c r="DL21" s="100">
        <v>906.98683627294906</v>
      </c>
      <c r="DM21" s="100">
        <v>1208.8340090347265</v>
      </c>
      <c r="DN21" s="100">
        <v>695.05480954632048</v>
      </c>
      <c r="DO21" s="18"/>
      <c r="DP21" s="17">
        <v>2311.3699710130263</v>
      </c>
      <c r="DQ21" s="17">
        <v>2951.913707551721</v>
      </c>
      <c r="DR21" s="17">
        <v>1716.2928096841765</v>
      </c>
      <c r="DS21" s="100">
        <v>2233.7450712174327</v>
      </c>
      <c r="DT21" s="100">
        <v>2861.395605440443</v>
      </c>
      <c r="DU21" s="100">
        <v>1658.0762277285646</v>
      </c>
      <c r="DV21" s="17">
        <v>2311.3699710130263</v>
      </c>
      <c r="DW21" s="17">
        <v>2951.913707551721</v>
      </c>
      <c r="DX21" s="17">
        <v>1716.2928096841765</v>
      </c>
      <c r="DY21" s="100">
        <v>2233.7450712174327</v>
      </c>
      <c r="DZ21" s="100">
        <v>2861.395605440443</v>
      </c>
      <c r="EA21" s="100">
        <v>1658.0762277285646</v>
      </c>
    </row>
    <row r="22" spans="2:132" ht="18">
      <c r="B22" s="4" t="str">
        <f>$B$60</f>
        <v>Gas Furnace Split System: 10 SEER, 80 AFUE Furnace</v>
      </c>
      <c r="C22" s="17">
        <v>1626.082636712147</v>
      </c>
      <c r="D22" s="17">
        <v>2088.4006883697548</v>
      </c>
      <c r="E22" s="17">
        <v>1249.5857867153477</v>
      </c>
      <c r="F22" s="100">
        <v>1566.4016394523817</v>
      </c>
      <c r="G22" s="100">
        <v>2018.7431619212373</v>
      </c>
      <c r="H22" s="100">
        <v>1204.8192705355125</v>
      </c>
      <c r="I22" s="17">
        <v>1626.082636712147</v>
      </c>
      <c r="J22" s="17">
        <v>2088.4006883697548</v>
      </c>
      <c r="K22" s="17">
        <v>1249.5857867153477</v>
      </c>
      <c r="L22" s="100">
        <v>1566.4016394523817</v>
      </c>
      <c r="M22" s="100">
        <v>2018.7431619212373</v>
      </c>
      <c r="N22" s="100">
        <v>1204.8192705355125</v>
      </c>
      <c r="O22" s="18"/>
      <c r="P22" s="17">
        <v>1034.7789602692656</v>
      </c>
      <c r="Q22" s="17">
        <v>1393.5706691404243</v>
      </c>
      <c r="R22" s="17">
        <v>803.54195390328618</v>
      </c>
      <c r="S22" s="100">
        <v>998.97401339196676</v>
      </c>
      <c r="T22" s="100">
        <v>1351.4449316713808</v>
      </c>
      <c r="U22" s="100">
        <v>776.18922050306594</v>
      </c>
      <c r="V22" s="17">
        <v>1034.7789602692656</v>
      </c>
      <c r="W22" s="17">
        <v>1393.5706691404243</v>
      </c>
      <c r="X22" s="17">
        <v>803.54195390328618</v>
      </c>
      <c r="Y22" s="100">
        <v>998.97401339196676</v>
      </c>
      <c r="Z22" s="100">
        <v>1351.4449316713808</v>
      </c>
      <c r="AA22" s="100">
        <v>776.18922050306594</v>
      </c>
      <c r="AB22" s="18"/>
      <c r="AC22" s="17">
        <v>947.7051394175553</v>
      </c>
      <c r="AD22" s="17">
        <v>1283.0382896364051</v>
      </c>
      <c r="AE22" s="17">
        <v>732.72174241592711</v>
      </c>
      <c r="AF22" s="100">
        <v>912.93830334667484</v>
      </c>
      <c r="AG22" s="100">
        <v>1241.8691240382034</v>
      </c>
      <c r="AH22" s="100">
        <v>706.95666560462291</v>
      </c>
      <c r="AI22" s="17">
        <v>947.7051394175553</v>
      </c>
      <c r="AJ22" s="17">
        <v>1283.0382896364051</v>
      </c>
      <c r="AK22" s="17">
        <v>732.72174241592711</v>
      </c>
      <c r="AL22" s="100">
        <v>912.93830334667484</v>
      </c>
      <c r="AM22" s="100">
        <v>1241.8691240382034</v>
      </c>
      <c r="AN22" s="100">
        <v>706.95666560462291</v>
      </c>
      <c r="AO22" s="18"/>
      <c r="AP22" s="17">
        <v>822.03346355277779</v>
      </c>
      <c r="AQ22" s="17">
        <v>1143.917864711889</v>
      </c>
      <c r="AR22" s="17">
        <v>646.48135184736293</v>
      </c>
      <c r="AS22" s="100">
        <v>799.03445015281955</v>
      </c>
      <c r="AT22" s="100">
        <v>1115.8156490726462</v>
      </c>
      <c r="AU22" s="100">
        <v>629.30957239567635</v>
      </c>
      <c r="AV22" s="17">
        <v>822.03346355277779</v>
      </c>
      <c r="AW22" s="17">
        <v>1143.917864711889</v>
      </c>
      <c r="AX22" s="17">
        <v>646.48135184736293</v>
      </c>
      <c r="AY22" s="100">
        <v>799.03445015281955</v>
      </c>
      <c r="AZ22" s="100">
        <v>1115.8156490726462</v>
      </c>
      <c r="BA22" s="100">
        <v>629.30957239567635</v>
      </c>
      <c r="BB22" s="18"/>
      <c r="BC22" s="17">
        <v>1032.6092465193306</v>
      </c>
      <c r="BD22" s="17">
        <v>1383.290050068179</v>
      </c>
      <c r="BE22" s="17">
        <v>796.18304465285235</v>
      </c>
      <c r="BF22" s="100">
        <v>1003.2448866660764</v>
      </c>
      <c r="BG22" s="100">
        <v>1348.8772992840036</v>
      </c>
      <c r="BH22" s="100">
        <v>774.39479548003396</v>
      </c>
      <c r="BI22" s="17">
        <v>1032.6092465193306</v>
      </c>
      <c r="BJ22" s="17">
        <v>1383.290050068179</v>
      </c>
      <c r="BK22" s="17">
        <v>796.18304465285235</v>
      </c>
      <c r="BL22" s="100">
        <v>1003.2448866660764</v>
      </c>
      <c r="BM22" s="100">
        <v>1348.8772992840036</v>
      </c>
      <c r="BN22" s="100">
        <v>774.39479548003396</v>
      </c>
      <c r="BO22" s="18"/>
      <c r="BP22" s="17">
        <v>578.14885004514178</v>
      </c>
      <c r="BQ22" s="17">
        <v>818.80106431337992</v>
      </c>
      <c r="BR22" s="17">
        <v>462.8927937981627</v>
      </c>
      <c r="BS22" s="100">
        <v>571.52244335459238</v>
      </c>
      <c r="BT22" s="100">
        <v>809.35459080857959</v>
      </c>
      <c r="BU22" s="100">
        <v>457.97019221867345</v>
      </c>
      <c r="BV22" s="17">
        <v>578.14885004514178</v>
      </c>
      <c r="BW22" s="17">
        <v>818.80106431337992</v>
      </c>
      <c r="BX22" s="17">
        <v>462.8927937981627</v>
      </c>
      <c r="BY22" s="100">
        <v>571.52244335459238</v>
      </c>
      <c r="BZ22" s="100">
        <v>809.35459080857959</v>
      </c>
      <c r="CA22" s="100">
        <v>457.97019221867345</v>
      </c>
      <c r="CB22" s="18"/>
      <c r="CC22" s="17">
        <v>922.19233414846155</v>
      </c>
      <c r="CD22" s="17">
        <v>1237.8815949790883</v>
      </c>
      <c r="CE22" s="17">
        <v>708.9931100770616</v>
      </c>
      <c r="CF22" s="100">
        <v>890.64976923029155</v>
      </c>
      <c r="CG22" s="100">
        <v>1200.9544845392491</v>
      </c>
      <c r="CH22" s="100">
        <v>686.55288824039064</v>
      </c>
      <c r="CI22" s="17">
        <v>922.19233414846155</v>
      </c>
      <c r="CJ22" s="17">
        <v>1237.8815949790883</v>
      </c>
      <c r="CK22" s="17">
        <v>708.9931100770616</v>
      </c>
      <c r="CL22" s="100">
        <v>890.64976923029155</v>
      </c>
      <c r="CM22" s="100">
        <v>1200.9544845392491</v>
      </c>
      <c r="CN22" s="100">
        <v>686.55288824039064</v>
      </c>
      <c r="CO22" s="18"/>
      <c r="CP22" s="17">
        <v>962.3157540780827</v>
      </c>
      <c r="CQ22" s="17">
        <v>1285.5358242475197</v>
      </c>
      <c r="CR22" s="17">
        <v>737.3829144660491</v>
      </c>
      <c r="CS22" s="100">
        <v>927.70067458300684</v>
      </c>
      <c r="CT22" s="100">
        <v>1244.9906625174624</v>
      </c>
      <c r="CU22" s="100">
        <v>711.36150051163236</v>
      </c>
      <c r="CV22" s="17">
        <v>962.3157540780827</v>
      </c>
      <c r="CW22" s="17">
        <v>1285.5358242475197</v>
      </c>
      <c r="CX22" s="17">
        <v>737.3829144660491</v>
      </c>
      <c r="CY22" s="100">
        <v>927.70067458300684</v>
      </c>
      <c r="CZ22" s="100">
        <v>1244.9906625174624</v>
      </c>
      <c r="DA22" s="100">
        <v>711.36150051163236</v>
      </c>
      <c r="DB22" s="18"/>
      <c r="DC22" s="17">
        <v>780.79746369779093</v>
      </c>
      <c r="DD22" s="17">
        <v>1061.3264545579818</v>
      </c>
      <c r="DE22" s="17">
        <v>606.11338591852189</v>
      </c>
      <c r="DF22" s="100">
        <v>753.3787515255957</v>
      </c>
      <c r="DG22" s="100">
        <v>1029.172532698203</v>
      </c>
      <c r="DH22" s="100">
        <v>586.78771055995117</v>
      </c>
      <c r="DI22" s="17">
        <v>780.79746369779093</v>
      </c>
      <c r="DJ22" s="17">
        <v>1061.3264545579818</v>
      </c>
      <c r="DK22" s="17">
        <v>606.11338591852189</v>
      </c>
      <c r="DL22" s="100">
        <v>753.3787515255957</v>
      </c>
      <c r="DM22" s="100">
        <v>1029.172532698203</v>
      </c>
      <c r="DN22" s="100">
        <v>586.78771055995117</v>
      </c>
      <c r="DO22" s="18"/>
      <c r="DP22" s="17">
        <v>1801.1716801748062</v>
      </c>
      <c r="DQ22" s="17">
        <v>2355.1878667517217</v>
      </c>
      <c r="DR22" s="17">
        <v>1332.8136947062853</v>
      </c>
      <c r="DS22" s="100">
        <v>1743.4581585687708</v>
      </c>
      <c r="DT22" s="100">
        <v>2287.688987262648</v>
      </c>
      <c r="DU22" s="100">
        <v>1289.2327921145538</v>
      </c>
      <c r="DV22" s="17">
        <v>1801.1716801748062</v>
      </c>
      <c r="DW22" s="17">
        <v>2355.1878667517217</v>
      </c>
      <c r="DX22" s="17">
        <v>1332.8136947062853</v>
      </c>
      <c r="DY22" s="100">
        <v>1743.4581585687708</v>
      </c>
      <c r="DZ22" s="100">
        <v>2287.688987262648</v>
      </c>
      <c r="EA22" s="100">
        <v>1289.2327921145538</v>
      </c>
    </row>
    <row r="23" spans="2:132" ht="18">
      <c r="B23" s="4" t="str">
        <f>$B$61</f>
        <v>Gas Furnace Split System: 12 SEER, 80 AFUE Furnace</v>
      </c>
      <c r="C23" s="17">
        <v>1626.082636712147</v>
      </c>
      <c r="D23" s="17">
        <v>2088.4006883697548</v>
      </c>
      <c r="E23" s="17">
        <v>1249.5857867153477</v>
      </c>
      <c r="F23" s="100">
        <v>1566.4016394523817</v>
      </c>
      <c r="G23" s="100">
        <v>2018.7431619212373</v>
      </c>
      <c r="H23" s="100">
        <v>1204.8192705355125</v>
      </c>
      <c r="I23" s="17">
        <v>1626.082636712147</v>
      </c>
      <c r="J23" s="17">
        <v>2088.4006883697548</v>
      </c>
      <c r="K23" s="17">
        <v>1249.5857867153477</v>
      </c>
      <c r="L23" s="100">
        <v>1566.4016394523817</v>
      </c>
      <c r="M23" s="100">
        <v>2018.7431619212373</v>
      </c>
      <c r="N23" s="100">
        <v>1204.8192705355125</v>
      </c>
      <c r="O23" s="18"/>
      <c r="P23" s="17">
        <v>1034.7789602692656</v>
      </c>
      <c r="Q23" s="17">
        <v>1393.5706691404243</v>
      </c>
      <c r="R23" s="17">
        <v>803.54195390328618</v>
      </c>
      <c r="S23" s="100">
        <v>998.97401339196676</v>
      </c>
      <c r="T23" s="100">
        <v>1351.4449316713808</v>
      </c>
      <c r="U23" s="100">
        <v>776.18922050306594</v>
      </c>
      <c r="V23" s="17">
        <v>1034.7789602692656</v>
      </c>
      <c r="W23" s="17">
        <v>1393.5706691404243</v>
      </c>
      <c r="X23" s="17">
        <v>803.54195390328618</v>
      </c>
      <c r="Y23" s="100">
        <v>998.97401339196676</v>
      </c>
      <c r="Z23" s="100">
        <v>1351.4449316713808</v>
      </c>
      <c r="AA23" s="100">
        <v>776.18922050306594</v>
      </c>
      <c r="AB23" s="18"/>
      <c r="AC23" s="17">
        <v>947.7051394175553</v>
      </c>
      <c r="AD23" s="17">
        <v>1283.0382896364051</v>
      </c>
      <c r="AE23" s="17">
        <v>732.72174241592711</v>
      </c>
      <c r="AF23" s="100">
        <v>912.93830334667484</v>
      </c>
      <c r="AG23" s="100">
        <v>1241.8691240382034</v>
      </c>
      <c r="AH23" s="100">
        <v>706.95666560462291</v>
      </c>
      <c r="AI23" s="17">
        <v>947.7051394175553</v>
      </c>
      <c r="AJ23" s="17">
        <v>1283.0382896364051</v>
      </c>
      <c r="AK23" s="17">
        <v>732.72174241592711</v>
      </c>
      <c r="AL23" s="100">
        <v>912.93830334667484</v>
      </c>
      <c r="AM23" s="100">
        <v>1241.8691240382034</v>
      </c>
      <c r="AN23" s="100">
        <v>706.95666560462291</v>
      </c>
      <c r="AO23" s="18"/>
      <c r="AP23" s="17">
        <v>822.03346355277779</v>
      </c>
      <c r="AQ23" s="17">
        <v>1143.917864711889</v>
      </c>
      <c r="AR23" s="17">
        <v>646.48135184736293</v>
      </c>
      <c r="AS23" s="100">
        <v>799.03445015281955</v>
      </c>
      <c r="AT23" s="100">
        <v>1115.8156490726462</v>
      </c>
      <c r="AU23" s="100">
        <v>629.30957239567635</v>
      </c>
      <c r="AV23" s="17">
        <v>822.03346355277779</v>
      </c>
      <c r="AW23" s="17">
        <v>1143.917864711889</v>
      </c>
      <c r="AX23" s="17">
        <v>646.48135184736293</v>
      </c>
      <c r="AY23" s="100">
        <v>799.03445015281955</v>
      </c>
      <c r="AZ23" s="100">
        <v>1115.8156490726462</v>
      </c>
      <c r="BA23" s="100">
        <v>629.30957239567635</v>
      </c>
      <c r="BB23" s="18"/>
      <c r="BC23" s="17">
        <v>1032.6092465193306</v>
      </c>
      <c r="BD23" s="17">
        <v>1383.290050068179</v>
      </c>
      <c r="BE23" s="17">
        <v>796.18304465285235</v>
      </c>
      <c r="BF23" s="100">
        <v>1003.2448866660764</v>
      </c>
      <c r="BG23" s="100">
        <v>1348.8772992840036</v>
      </c>
      <c r="BH23" s="100">
        <v>774.39479548003396</v>
      </c>
      <c r="BI23" s="17">
        <v>1032.6092465193306</v>
      </c>
      <c r="BJ23" s="17">
        <v>1383.290050068179</v>
      </c>
      <c r="BK23" s="17">
        <v>796.18304465285235</v>
      </c>
      <c r="BL23" s="100">
        <v>1003.2448866660764</v>
      </c>
      <c r="BM23" s="100">
        <v>1348.8772992840036</v>
      </c>
      <c r="BN23" s="100">
        <v>774.39479548003396</v>
      </c>
      <c r="BO23" s="18"/>
      <c r="BP23" s="17">
        <v>578.14885004514178</v>
      </c>
      <c r="BQ23" s="17">
        <v>818.80106431337992</v>
      </c>
      <c r="BR23" s="17">
        <v>462.8927937981627</v>
      </c>
      <c r="BS23" s="100">
        <v>571.52244335459238</v>
      </c>
      <c r="BT23" s="100">
        <v>809.35459080857959</v>
      </c>
      <c r="BU23" s="100">
        <v>457.97019221867345</v>
      </c>
      <c r="BV23" s="17">
        <v>578.14885004514178</v>
      </c>
      <c r="BW23" s="17">
        <v>818.80106431337992</v>
      </c>
      <c r="BX23" s="17">
        <v>462.8927937981627</v>
      </c>
      <c r="BY23" s="100">
        <v>571.52244335459238</v>
      </c>
      <c r="BZ23" s="100">
        <v>809.35459080857959</v>
      </c>
      <c r="CA23" s="100">
        <v>457.97019221867345</v>
      </c>
      <c r="CB23" s="18"/>
      <c r="CC23" s="17">
        <v>922.19233414846155</v>
      </c>
      <c r="CD23" s="17">
        <v>1237.8815949790883</v>
      </c>
      <c r="CE23" s="17">
        <v>708.9931100770616</v>
      </c>
      <c r="CF23" s="100">
        <v>890.64976923029155</v>
      </c>
      <c r="CG23" s="100">
        <v>1200.9544845392491</v>
      </c>
      <c r="CH23" s="100">
        <v>686.55288824039064</v>
      </c>
      <c r="CI23" s="17">
        <v>922.19233414846155</v>
      </c>
      <c r="CJ23" s="17">
        <v>1237.8815949790883</v>
      </c>
      <c r="CK23" s="17">
        <v>708.9931100770616</v>
      </c>
      <c r="CL23" s="100">
        <v>890.64976923029155</v>
      </c>
      <c r="CM23" s="100">
        <v>1200.9544845392491</v>
      </c>
      <c r="CN23" s="100">
        <v>686.55288824039064</v>
      </c>
      <c r="CO23" s="18"/>
      <c r="CP23" s="17">
        <v>962.3157540780827</v>
      </c>
      <c r="CQ23" s="17">
        <v>1285.5358242475197</v>
      </c>
      <c r="CR23" s="17">
        <v>737.3829144660491</v>
      </c>
      <c r="CS23" s="100">
        <v>927.70067458300684</v>
      </c>
      <c r="CT23" s="100">
        <v>1244.9906625174624</v>
      </c>
      <c r="CU23" s="100">
        <v>711.36150051163236</v>
      </c>
      <c r="CV23" s="17">
        <v>962.3157540780827</v>
      </c>
      <c r="CW23" s="17">
        <v>1285.5358242475197</v>
      </c>
      <c r="CX23" s="17">
        <v>737.3829144660491</v>
      </c>
      <c r="CY23" s="100">
        <v>927.70067458300684</v>
      </c>
      <c r="CZ23" s="100">
        <v>1244.9906625174624</v>
      </c>
      <c r="DA23" s="100">
        <v>711.36150051163236</v>
      </c>
      <c r="DB23" s="18"/>
      <c r="DC23" s="17">
        <v>780.79746369779093</v>
      </c>
      <c r="DD23" s="17">
        <v>1061.3264545579818</v>
      </c>
      <c r="DE23" s="17">
        <v>606.11338591852189</v>
      </c>
      <c r="DF23" s="100">
        <v>753.3787515255957</v>
      </c>
      <c r="DG23" s="100">
        <v>1029.172532698203</v>
      </c>
      <c r="DH23" s="100">
        <v>586.78771055995117</v>
      </c>
      <c r="DI23" s="17">
        <v>780.79746369779093</v>
      </c>
      <c r="DJ23" s="17">
        <v>1061.3264545579818</v>
      </c>
      <c r="DK23" s="17">
        <v>606.11338591852189</v>
      </c>
      <c r="DL23" s="100">
        <v>753.3787515255957</v>
      </c>
      <c r="DM23" s="100">
        <v>1029.172532698203</v>
      </c>
      <c r="DN23" s="100">
        <v>586.78771055995117</v>
      </c>
      <c r="DO23" s="18"/>
      <c r="DP23" s="17">
        <v>1801.1716801748062</v>
      </c>
      <c r="DQ23" s="17">
        <v>2355.1878667517217</v>
      </c>
      <c r="DR23" s="17">
        <v>1332.8136947062853</v>
      </c>
      <c r="DS23" s="100">
        <v>1743.4581585687708</v>
      </c>
      <c r="DT23" s="100">
        <v>2287.688987262648</v>
      </c>
      <c r="DU23" s="100">
        <v>1289.2327921145538</v>
      </c>
      <c r="DV23" s="17">
        <v>1801.1716801748062</v>
      </c>
      <c r="DW23" s="17">
        <v>2355.1878667517217</v>
      </c>
      <c r="DX23" s="17">
        <v>1332.8136947062853</v>
      </c>
      <c r="DY23" s="100">
        <v>1743.4581585687708</v>
      </c>
      <c r="DZ23" s="100">
        <v>2287.688987262648</v>
      </c>
      <c r="EA23" s="100">
        <v>1289.2327921145538</v>
      </c>
    </row>
    <row r="24" spans="2:132" ht="18">
      <c r="B24" s="4" t="str">
        <f>$B$62</f>
        <v>Gas Furnace Split System: 13 SEER, 80 AFUE Furnace</v>
      </c>
      <c r="C24" s="17">
        <v>1626.1240946940839</v>
      </c>
      <c r="D24" s="17">
        <v>2088.4567214330309</v>
      </c>
      <c r="E24" s="17">
        <v>1249.6181262439338</v>
      </c>
      <c r="F24" s="100">
        <v>1566.4445811932046</v>
      </c>
      <c r="G24" s="100">
        <v>2018.8025735435981</v>
      </c>
      <c r="H24" s="100">
        <v>1204.8520808103835</v>
      </c>
      <c r="I24" s="17">
        <v>1626.1240946940839</v>
      </c>
      <c r="J24" s="17">
        <v>2088.4567214330309</v>
      </c>
      <c r="K24" s="17">
        <v>1249.6181262439338</v>
      </c>
      <c r="L24" s="100">
        <v>1566.4445811932046</v>
      </c>
      <c r="M24" s="100">
        <v>2018.8025735435981</v>
      </c>
      <c r="N24" s="100">
        <v>1204.8520808103835</v>
      </c>
      <c r="O24" s="18"/>
      <c r="P24" s="17">
        <v>1034.7990699390859</v>
      </c>
      <c r="Q24" s="17">
        <v>1393.5986961492019</v>
      </c>
      <c r="R24" s="17">
        <v>803.55693926301217</v>
      </c>
      <c r="S24" s="100">
        <v>999.03286438269856</v>
      </c>
      <c r="T24" s="100">
        <v>1351.4915554462214</v>
      </c>
      <c r="U24" s="100">
        <v>776.22051426589292</v>
      </c>
      <c r="V24" s="17">
        <v>1034.7990699390859</v>
      </c>
      <c r="W24" s="17">
        <v>1393.5986961492019</v>
      </c>
      <c r="X24" s="17">
        <v>803.55693926301217</v>
      </c>
      <c r="Y24" s="100">
        <v>999.03286438269856</v>
      </c>
      <c r="Z24" s="100">
        <v>1351.4915554462214</v>
      </c>
      <c r="AA24" s="100">
        <v>776.22051426589292</v>
      </c>
      <c r="AB24" s="18"/>
      <c r="AC24" s="17">
        <v>947.71072429532364</v>
      </c>
      <c r="AD24" s="17">
        <v>1283.0459171985033</v>
      </c>
      <c r="AE24" s="17">
        <v>732.7260033667892</v>
      </c>
      <c r="AF24" s="100">
        <v>912.9521876218937</v>
      </c>
      <c r="AG24" s="100">
        <v>1241.888557669206</v>
      </c>
      <c r="AH24" s="100">
        <v>706.9672579349982</v>
      </c>
      <c r="AI24" s="17">
        <v>947.71072429532364</v>
      </c>
      <c r="AJ24" s="17">
        <v>1283.0459171985033</v>
      </c>
      <c r="AK24" s="17">
        <v>732.7260033667892</v>
      </c>
      <c r="AL24" s="100">
        <v>912.9521876218937</v>
      </c>
      <c r="AM24" s="100">
        <v>1241.888557669206</v>
      </c>
      <c r="AN24" s="100">
        <v>706.9672579349982</v>
      </c>
      <c r="AO24" s="18"/>
      <c r="AP24" s="17">
        <v>822.03561284722684</v>
      </c>
      <c r="AQ24" s="17">
        <v>1143.9206325316866</v>
      </c>
      <c r="AR24" s="17">
        <v>646.48291028358028</v>
      </c>
      <c r="AS24" s="100">
        <v>799.04275953944466</v>
      </c>
      <c r="AT24" s="100">
        <v>1115.8272954580264</v>
      </c>
      <c r="AU24" s="100">
        <v>629.31570436283539</v>
      </c>
      <c r="AV24" s="17">
        <v>822.03561284722684</v>
      </c>
      <c r="AW24" s="17">
        <v>1143.9206325316866</v>
      </c>
      <c r="AX24" s="17">
        <v>646.48291028358028</v>
      </c>
      <c r="AY24" s="100">
        <v>799.04275953944466</v>
      </c>
      <c r="AZ24" s="100">
        <v>1115.8272954580264</v>
      </c>
      <c r="BA24" s="100">
        <v>629.31570436283539</v>
      </c>
      <c r="BB24" s="18"/>
      <c r="BC24" s="17">
        <v>1032.6656425019135</v>
      </c>
      <c r="BD24" s="17">
        <v>1383.3397044793808</v>
      </c>
      <c r="BE24" s="17">
        <v>796.20971801056646</v>
      </c>
      <c r="BF24" s="100">
        <v>1003.3747685699844</v>
      </c>
      <c r="BG24" s="100">
        <v>1348.9466871879031</v>
      </c>
      <c r="BH24" s="100">
        <v>774.43148864140085</v>
      </c>
      <c r="BI24" s="17">
        <v>1032.6656425019135</v>
      </c>
      <c r="BJ24" s="17">
        <v>1383.3397044793808</v>
      </c>
      <c r="BK24" s="17">
        <v>796.20971801056646</v>
      </c>
      <c r="BL24" s="100">
        <v>1003.3747685699844</v>
      </c>
      <c r="BM24" s="100">
        <v>1348.9466871879031</v>
      </c>
      <c r="BN24" s="100">
        <v>774.43148864140085</v>
      </c>
      <c r="BO24" s="18"/>
      <c r="BP24" s="17">
        <v>578.14718112958553</v>
      </c>
      <c r="BQ24" s="17">
        <v>818.79911485931837</v>
      </c>
      <c r="BR24" s="17">
        <v>462.8916425226526</v>
      </c>
      <c r="BS24" s="100">
        <v>571.52679640799101</v>
      </c>
      <c r="BT24" s="100">
        <v>809.36116358417883</v>
      </c>
      <c r="BU24" s="100">
        <v>457.97341571209023</v>
      </c>
      <c r="BV24" s="17">
        <v>578.14718112958553</v>
      </c>
      <c r="BW24" s="17">
        <v>818.79911485931837</v>
      </c>
      <c r="BX24" s="17">
        <v>462.8916425226526</v>
      </c>
      <c r="BY24" s="100">
        <v>571.52679640799101</v>
      </c>
      <c r="BZ24" s="100">
        <v>809.36116358417883</v>
      </c>
      <c r="CA24" s="100">
        <v>457.97341571209023</v>
      </c>
      <c r="CB24" s="18"/>
      <c r="CC24" s="17">
        <v>922.21933764449375</v>
      </c>
      <c r="CD24" s="17">
        <v>1237.9173278050266</v>
      </c>
      <c r="CE24" s="17">
        <v>709.01069199832739</v>
      </c>
      <c r="CF24" s="100">
        <v>890.75410496718143</v>
      </c>
      <c r="CG24" s="100">
        <v>1201.0052985181876</v>
      </c>
      <c r="CH24" s="100">
        <v>686.57825242641729</v>
      </c>
      <c r="CI24" s="17">
        <v>922.21933764449375</v>
      </c>
      <c r="CJ24" s="17">
        <v>1237.9173278050266</v>
      </c>
      <c r="CK24" s="17">
        <v>709.01069199832739</v>
      </c>
      <c r="CL24" s="100">
        <v>890.75410496718143</v>
      </c>
      <c r="CM24" s="100">
        <v>1201.0052985181876</v>
      </c>
      <c r="CN24" s="100">
        <v>686.57825242641729</v>
      </c>
      <c r="CO24" s="18"/>
      <c r="CP24" s="17">
        <v>962.32213149458573</v>
      </c>
      <c r="CQ24" s="17">
        <v>1285.5452106235214</v>
      </c>
      <c r="CR24" s="17">
        <v>737.38762805629574</v>
      </c>
      <c r="CS24" s="100">
        <v>927.73703427219584</v>
      </c>
      <c r="CT24" s="100">
        <v>1245.0117142183822</v>
      </c>
      <c r="CU24" s="100">
        <v>711.37211235892141</v>
      </c>
      <c r="CV24" s="17">
        <v>962.32213149458573</v>
      </c>
      <c r="CW24" s="17">
        <v>1285.5452106235214</v>
      </c>
      <c r="CX24" s="17">
        <v>737.38762805629574</v>
      </c>
      <c r="CY24" s="100">
        <v>927.73703427219584</v>
      </c>
      <c r="CZ24" s="100">
        <v>1245.0117142183822</v>
      </c>
      <c r="DA24" s="100">
        <v>711.37211235892141</v>
      </c>
      <c r="DB24" s="18"/>
      <c r="DC24" s="17">
        <v>780.81142361649972</v>
      </c>
      <c r="DD24" s="17">
        <v>1061.3450671615224</v>
      </c>
      <c r="DE24" s="17">
        <v>606.12232741949958</v>
      </c>
      <c r="DF24" s="100">
        <v>753.40018163057528</v>
      </c>
      <c r="DG24" s="100">
        <v>1029.2011619691057</v>
      </c>
      <c r="DH24" s="100">
        <v>586.80164986320551</v>
      </c>
      <c r="DI24" s="17">
        <v>780.81142361649972</v>
      </c>
      <c r="DJ24" s="17">
        <v>1061.3450671615224</v>
      </c>
      <c r="DK24" s="17">
        <v>606.12232741949958</v>
      </c>
      <c r="DL24" s="100">
        <v>753.40018163057528</v>
      </c>
      <c r="DM24" s="100">
        <v>1029.2011619691057</v>
      </c>
      <c r="DN24" s="100">
        <v>586.80164986320551</v>
      </c>
      <c r="DO24" s="18"/>
      <c r="DP24" s="17">
        <v>1801.1706946488357</v>
      </c>
      <c r="DQ24" s="17">
        <v>2355.1868170451221</v>
      </c>
      <c r="DR24" s="17">
        <v>1332.8128219783437</v>
      </c>
      <c r="DS24" s="100">
        <v>1743.4579758902423</v>
      </c>
      <c r="DT24" s="100">
        <v>2287.6890895740453</v>
      </c>
      <c r="DU24" s="100">
        <v>1289.2326089307917</v>
      </c>
      <c r="DV24" s="17">
        <v>1801.1706946488357</v>
      </c>
      <c r="DW24" s="17">
        <v>2355.1868170451221</v>
      </c>
      <c r="DX24" s="17">
        <v>1332.8128219783437</v>
      </c>
      <c r="DY24" s="100">
        <v>1743.4579758902423</v>
      </c>
      <c r="DZ24" s="100">
        <v>2287.6890895740453</v>
      </c>
      <c r="EA24" s="100">
        <v>1289.2326089307917</v>
      </c>
    </row>
    <row r="25" spans="2:132" ht="18">
      <c r="B25" s="4" t="str">
        <f>$B$63</f>
        <v>Gas Furnace Split System: 14 SEER, 80 AFUE Furnace</v>
      </c>
      <c r="C25" s="17">
        <v>1626.1240946940839</v>
      </c>
      <c r="D25" s="17">
        <v>2088.4567214330309</v>
      </c>
      <c r="E25" s="17">
        <v>1249.6181262439338</v>
      </c>
      <c r="F25" s="100">
        <v>1566.4445811932046</v>
      </c>
      <c r="G25" s="100">
        <v>2018.8025735435981</v>
      </c>
      <c r="H25" s="100">
        <v>1204.8520808103835</v>
      </c>
      <c r="I25" s="17">
        <v>1626.1240946940839</v>
      </c>
      <c r="J25" s="17">
        <v>2088.4567214330309</v>
      </c>
      <c r="K25" s="17">
        <v>1249.6181262439338</v>
      </c>
      <c r="L25" s="100">
        <v>1566.4445811932046</v>
      </c>
      <c r="M25" s="100">
        <v>2018.8025735435981</v>
      </c>
      <c r="N25" s="100">
        <v>1204.8520808103835</v>
      </c>
      <c r="O25" s="18"/>
      <c r="P25" s="17">
        <v>1034.7990699390859</v>
      </c>
      <c r="Q25" s="17">
        <v>1393.5986961492019</v>
      </c>
      <c r="R25" s="17">
        <v>803.55693926301217</v>
      </c>
      <c r="S25" s="100">
        <v>999.03286438269856</v>
      </c>
      <c r="T25" s="100">
        <v>1351.4915554462214</v>
      </c>
      <c r="U25" s="100">
        <v>776.22051426589292</v>
      </c>
      <c r="V25" s="17">
        <v>1034.7990699390859</v>
      </c>
      <c r="W25" s="17">
        <v>1393.5986961492019</v>
      </c>
      <c r="X25" s="17">
        <v>803.55693926301217</v>
      </c>
      <c r="Y25" s="100">
        <v>999.03286438269856</v>
      </c>
      <c r="Z25" s="100">
        <v>1351.4915554462214</v>
      </c>
      <c r="AA25" s="100">
        <v>776.22051426589292</v>
      </c>
      <c r="AB25" s="18"/>
      <c r="AC25" s="17">
        <v>947.71072429532364</v>
      </c>
      <c r="AD25" s="17">
        <v>1283.0459171985033</v>
      </c>
      <c r="AE25" s="17">
        <v>732.7260033667892</v>
      </c>
      <c r="AF25" s="100">
        <v>912.9521876218937</v>
      </c>
      <c r="AG25" s="100">
        <v>1241.888557669206</v>
      </c>
      <c r="AH25" s="100">
        <v>706.9672579349982</v>
      </c>
      <c r="AI25" s="17">
        <v>947.71072429532364</v>
      </c>
      <c r="AJ25" s="17">
        <v>1283.0459171985033</v>
      </c>
      <c r="AK25" s="17">
        <v>732.7260033667892</v>
      </c>
      <c r="AL25" s="100">
        <v>912.9521876218937</v>
      </c>
      <c r="AM25" s="100">
        <v>1241.888557669206</v>
      </c>
      <c r="AN25" s="100">
        <v>706.9672579349982</v>
      </c>
      <c r="AO25" s="18"/>
      <c r="AP25" s="17">
        <v>822.03561284722684</v>
      </c>
      <c r="AQ25" s="17">
        <v>1143.9206325316866</v>
      </c>
      <c r="AR25" s="17">
        <v>646.48291028358028</v>
      </c>
      <c r="AS25" s="100">
        <v>799.04275953944466</v>
      </c>
      <c r="AT25" s="100">
        <v>1115.8272954580264</v>
      </c>
      <c r="AU25" s="100">
        <v>629.31570436283539</v>
      </c>
      <c r="AV25" s="17">
        <v>822.03561284722684</v>
      </c>
      <c r="AW25" s="17">
        <v>1143.9206325316866</v>
      </c>
      <c r="AX25" s="17">
        <v>646.48291028358028</v>
      </c>
      <c r="AY25" s="100">
        <v>799.04275953944466</v>
      </c>
      <c r="AZ25" s="100">
        <v>1115.8272954580264</v>
      </c>
      <c r="BA25" s="100">
        <v>629.31570436283539</v>
      </c>
      <c r="BB25" s="18"/>
      <c r="BC25" s="17">
        <v>1032.6656425019135</v>
      </c>
      <c r="BD25" s="17">
        <v>1383.3397044793808</v>
      </c>
      <c r="BE25" s="17">
        <v>796.20971801056646</v>
      </c>
      <c r="BF25" s="100">
        <v>1003.3747685699844</v>
      </c>
      <c r="BG25" s="100">
        <v>1348.9466871879031</v>
      </c>
      <c r="BH25" s="100">
        <v>774.43148864140085</v>
      </c>
      <c r="BI25" s="17">
        <v>1032.6656425019135</v>
      </c>
      <c r="BJ25" s="17">
        <v>1383.3397044793808</v>
      </c>
      <c r="BK25" s="17">
        <v>796.20971801056646</v>
      </c>
      <c r="BL25" s="100">
        <v>1003.3747685699844</v>
      </c>
      <c r="BM25" s="100">
        <v>1348.9466871879031</v>
      </c>
      <c r="BN25" s="100">
        <v>774.43148864140085</v>
      </c>
      <c r="BO25" s="18"/>
      <c r="BP25" s="17">
        <v>578.14718112958553</v>
      </c>
      <c r="BQ25" s="17">
        <v>818.79911485931837</v>
      </c>
      <c r="BR25" s="17">
        <v>462.8916425226526</v>
      </c>
      <c r="BS25" s="100">
        <v>571.52679640799101</v>
      </c>
      <c r="BT25" s="100">
        <v>809.36116358417883</v>
      </c>
      <c r="BU25" s="100">
        <v>457.97341571209023</v>
      </c>
      <c r="BV25" s="17">
        <v>578.14718112958553</v>
      </c>
      <c r="BW25" s="17">
        <v>818.79911485931837</v>
      </c>
      <c r="BX25" s="17">
        <v>462.8916425226526</v>
      </c>
      <c r="BY25" s="100">
        <v>571.52679640799101</v>
      </c>
      <c r="BZ25" s="100">
        <v>809.36116358417883</v>
      </c>
      <c r="CA25" s="100">
        <v>457.97341571209023</v>
      </c>
      <c r="CB25" s="18"/>
      <c r="CC25" s="17">
        <v>922.21933764449375</v>
      </c>
      <c r="CD25" s="17">
        <v>1237.9173278050266</v>
      </c>
      <c r="CE25" s="17">
        <v>709.01069199832739</v>
      </c>
      <c r="CF25" s="100">
        <v>890.75410496718143</v>
      </c>
      <c r="CG25" s="100">
        <v>1201.0052985181876</v>
      </c>
      <c r="CH25" s="100">
        <v>686.57825242641729</v>
      </c>
      <c r="CI25" s="17">
        <v>922.21933764449375</v>
      </c>
      <c r="CJ25" s="17">
        <v>1237.9173278050266</v>
      </c>
      <c r="CK25" s="17">
        <v>709.01069199832739</v>
      </c>
      <c r="CL25" s="100">
        <v>890.75410496718143</v>
      </c>
      <c r="CM25" s="100">
        <v>1201.0052985181876</v>
      </c>
      <c r="CN25" s="100">
        <v>686.57825242641729</v>
      </c>
      <c r="CO25" s="18"/>
      <c r="CP25" s="17">
        <v>962.32213149458573</v>
      </c>
      <c r="CQ25" s="17">
        <v>1285.5452106235214</v>
      </c>
      <c r="CR25" s="17">
        <v>737.38762805629574</v>
      </c>
      <c r="CS25" s="100">
        <v>927.73703427219584</v>
      </c>
      <c r="CT25" s="100">
        <v>1245.0117142183822</v>
      </c>
      <c r="CU25" s="100">
        <v>711.37211235892141</v>
      </c>
      <c r="CV25" s="17">
        <v>962.32213149458573</v>
      </c>
      <c r="CW25" s="17">
        <v>1285.5452106235214</v>
      </c>
      <c r="CX25" s="17">
        <v>737.38762805629574</v>
      </c>
      <c r="CY25" s="100">
        <v>927.73703427219584</v>
      </c>
      <c r="CZ25" s="100">
        <v>1245.0117142183822</v>
      </c>
      <c r="DA25" s="100">
        <v>711.37211235892141</v>
      </c>
      <c r="DB25" s="18"/>
      <c r="DC25" s="17">
        <v>780.81142361649972</v>
      </c>
      <c r="DD25" s="17">
        <v>1061.3450671615224</v>
      </c>
      <c r="DE25" s="17">
        <v>606.12232741949958</v>
      </c>
      <c r="DF25" s="100">
        <v>753.40018163057528</v>
      </c>
      <c r="DG25" s="100">
        <v>1029.2011619691057</v>
      </c>
      <c r="DH25" s="100">
        <v>586.80164986320551</v>
      </c>
      <c r="DI25" s="17">
        <v>780.81142361649972</v>
      </c>
      <c r="DJ25" s="17">
        <v>1061.3450671615224</v>
      </c>
      <c r="DK25" s="17">
        <v>606.12232741949958</v>
      </c>
      <c r="DL25" s="100">
        <v>753.40018163057528</v>
      </c>
      <c r="DM25" s="100">
        <v>1029.2011619691057</v>
      </c>
      <c r="DN25" s="100">
        <v>586.80164986320551</v>
      </c>
      <c r="DO25" s="18"/>
      <c r="DP25" s="17">
        <v>1801.1706946488357</v>
      </c>
      <c r="DQ25" s="17">
        <v>2355.1868170451221</v>
      </c>
      <c r="DR25" s="17">
        <v>1332.8128219783437</v>
      </c>
      <c r="DS25" s="100">
        <v>1743.4579758902423</v>
      </c>
      <c r="DT25" s="100">
        <v>2287.6890895740453</v>
      </c>
      <c r="DU25" s="100">
        <v>1289.2326089307917</v>
      </c>
      <c r="DV25" s="17">
        <v>1801.1706946488357</v>
      </c>
      <c r="DW25" s="17">
        <v>2355.1868170451221</v>
      </c>
      <c r="DX25" s="17">
        <v>1332.8128219783437</v>
      </c>
      <c r="DY25" s="100">
        <v>1743.4579758902423</v>
      </c>
      <c r="DZ25" s="100">
        <v>2287.6890895740453</v>
      </c>
      <c r="EA25" s="100">
        <v>1289.2326089307917</v>
      </c>
    </row>
    <row r="26" spans="2:132" ht="18">
      <c r="B26" s="4" t="str">
        <f>$B$64</f>
        <v>Gas Furnace Packaged Unit: 14 SEER, 80 AFUE Furnace</v>
      </c>
      <c r="C26" s="17">
        <v>1678.9901071012935</v>
      </c>
      <c r="D26" s="17">
        <v>2150.1837941723493</v>
      </c>
      <c r="E26" s="17">
        <v>1289.4667325065777</v>
      </c>
      <c r="F26" s="100">
        <v>1616.4090742293931</v>
      </c>
      <c r="G26" s="100">
        <v>2077.1995080365227</v>
      </c>
      <c r="H26" s="100">
        <v>1242.4600013048125</v>
      </c>
      <c r="I26" s="17">
        <v>1678.9901071012935</v>
      </c>
      <c r="J26" s="17">
        <v>2150.1837941723493</v>
      </c>
      <c r="K26" s="17">
        <v>1289.4667325065777</v>
      </c>
      <c r="L26" s="100">
        <v>1616.4090742293929</v>
      </c>
      <c r="M26" s="100">
        <v>2077.1995080365227</v>
      </c>
      <c r="N26" s="100">
        <v>1242.4600013048125</v>
      </c>
      <c r="O26" s="18"/>
      <c r="P26" s="17">
        <v>1059.7780266742213</v>
      </c>
      <c r="Q26" s="17">
        <v>1422.7832088991315</v>
      </c>
      <c r="R26" s="17">
        <v>822.0937433012981</v>
      </c>
      <c r="S26" s="100">
        <v>1022.9409166913986</v>
      </c>
      <c r="T26" s="100">
        <v>1379.5373509855276</v>
      </c>
      <c r="U26" s="100">
        <v>794.37457885964841</v>
      </c>
      <c r="V26" s="17">
        <v>1059.7780266742213</v>
      </c>
      <c r="W26" s="17">
        <v>1422.7832088991315</v>
      </c>
      <c r="X26" s="17">
        <v>822.0937433012981</v>
      </c>
      <c r="Y26" s="100">
        <v>1022.9409166913986</v>
      </c>
      <c r="Z26" s="100">
        <v>1379.5373509855276</v>
      </c>
      <c r="AA26" s="100">
        <v>794.37457885964841</v>
      </c>
      <c r="AB26" s="18"/>
      <c r="AC26" s="17">
        <v>969.69253954662372</v>
      </c>
      <c r="AD26" s="17">
        <v>1308.6560871602312</v>
      </c>
      <c r="AE26" s="17">
        <v>748.84962902419386</v>
      </c>
      <c r="AF26" s="100">
        <v>933.16715820215745</v>
      </c>
      <c r="AG26" s="100">
        <v>1265.6700598518025</v>
      </c>
      <c r="AH26" s="100">
        <v>721.88627421913918</v>
      </c>
      <c r="AI26" s="17">
        <v>969.69253954662372</v>
      </c>
      <c r="AJ26" s="17">
        <v>1308.6560871602312</v>
      </c>
      <c r="AK26" s="17">
        <v>748.84962902419386</v>
      </c>
      <c r="AL26" s="100">
        <v>933.16715820215745</v>
      </c>
      <c r="AM26" s="100">
        <v>1265.6700598518025</v>
      </c>
      <c r="AN26" s="100">
        <v>721.88627421913918</v>
      </c>
      <c r="AO26" s="18"/>
      <c r="AP26" s="17">
        <v>843.76652703463708</v>
      </c>
      <c r="AQ26" s="17">
        <v>1169.8489395819004</v>
      </c>
      <c r="AR26" s="17">
        <v>662.56196208137385</v>
      </c>
      <c r="AS26" s="100">
        <v>819.36757388356375</v>
      </c>
      <c r="AT26" s="100">
        <v>1140.9557217491752</v>
      </c>
      <c r="AU26" s="100">
        <v>644.56897123004967</v>
      </c>
      <c r="AV26" s="17">
        <v>843.76652703463731</v>
      </c>
      <c r="AW26" s="17">
        <v>1169.8489395819004</v>
      </c>
      <c r="AX26" s="17">
        <v>662.56196208137385</v>
      </c>
      <c r="AY26" s="100">
        <v>819.36757388356375</v>
      </c>
      <c r="AZ26" s="100">
        <v>1140.9557217491752</v>
      </c>
      <c r="BA26" s="100">
        <v>644.56897123004967</v>
      </c>
      <c r="BB26" s="18"/>
      <c r="BC26" s="17">
        <v>1053.6133267831506</v>
      </c>
      <c r="BD26" s="17">
        <v>1408.0795286155819</v>
      </c>
      <c r="BE26" s="17">
        <v>812.27474450725276</v>
      </c>
      <c r="BF26" s="100">
        <v>1024.3842542638699</v>
      </c>
      <c r="BG26" s="100">
        <v>1373.6150093936658</v>
      </c>
      <c r="BH26" s="100">
        <v>789.94362423373138</v>
      </c>
      <c r="BI26" s="17">
        <v>1053.6133267831506</v>
      </c>
      <c r="BJ26" s="17">
        <v>1408.0795286155819</v>
      </c>
      <c r="BK26" s="17">
        <v>812.27474450725276</v>
      </c>
      <c r="BL26" s="100">
        <v>1024.3842542638697</v>
      </c>
      <c r="BM26" s="100">
        <v>1373.6150093936658</v>
      </c>
      <c r="BN26" s="100">
        <v>789.94362423373138</v>
      </c>
      <c r="BO26" s="18"/>
      <c r="BP26" s="17">
        <v>583.69319384398204</v>
      </c>
      <c r="BQ26" s="17">
        <v>826.84888526875045</v>
      </c>
      <c r="BR26" s="17">
        <v>467.19630824216586</v>
      </c>
      <c r="BS26" s="100">
        <v>576.89177729363746</v>
      </c>
      <c r="BT26" s="100">
        <v>817.20332247888598</v>
      </c>
      <c r="BU26" s="100">
        <v>461.83185643689001</v>
      </c>
      <c r="BV26" s="17">
        <v>583.69319384398204</v>
      </c>
      <c r="BW26" s="17">
        <v>826.84888526875045</v>
      </c>
      <c r="BX26" s="17">
        <v>467.19630824216586</v>
      </c>
      <c r="BY26" s="100">
        <v>576.89177729363746</v>
      </c>
      <c r="BZ26" s="100">
        <v>817.20332247888598</v>
      </c>
      <c r="CA26" s="100">
        <v>461.83185643689001</v>
      </c>
      <c r="CB26" s="18"/>
      <c r="CC26" s="17">
        <v>943.34384223369921</v>
      </c>
      <c r="CD26" s="17">
        <v>1262.6420556198789</v>
      </c>
      <c r="CE26" s="17">
        <v>724.35804821940712</v>
      </c>
      <c r="CF26" s="100">
        <v>910.50005384846224</v>
      </c>
      <c r="CG26" s="100">
        <v>1224.2053073045934</v>
      </c>
      <c r="CH26" s="100">
        <v>700.93575048244588</v>
      </c>
      <c r="CI26" s="17">
        <v>943.34384223369921</v>
      </c>
      <c r="CJ26" s="17">
        <v>1262.6420556198789</v>
      </c>
      <c r="CK26" s="17">
        <v>724.35804821940712</v>
      </c>
      <c r="CL26" s="100">
        <v>910.50005384846224</v>
      </c>
      <c r="CM26" s="100">
        <v>1224.2053073045934</v>
      </c>
      <c r="CN26" s="100">
        <v>700.93575048244588</v>
      </c>
      <c r="CO26" s="18"/>
      <c r="CP26" s="17">
        <v>992.27508585676833</v>
      </c>
      <c r="CQ26" s="17">
        <v>1320.5137236442999</v>
      </c>
      <c r="CR26" s="17">
        <v>759.25988391041858</v>
      </c>
      <c r="CS26" s="100">
        <v>955.65766084632378</v>
      </c>
      <c r="CT26" s="100">
        <v>1277.6835689644049</v>
      </c>
      <c r="CU26" s="100">
        <v>732.02519146237876</v>
      </c>
      <c r="CV26" s="17">
        <v>992.27508585676833</v>
      </c>
      <c r="CW26" s="17">
        <v>1320.5137236442999</v>
      </c>
      <c r="CX26" s="17">
        <v>759.25988391041858</v>
      </c>
      <c r="CY26" s="100">
        <v>955.65766084632378</v>
      </c>
      <c r="CZ26" s="100">
        <v>1277.6835689644049</v>
      </c>
      <c r="DA26" s="100">
        <v>732.02519146237876</v>
      </c>
      <c r="DB26" s="18"/>
      <c r="DC26" s="17">
        <v>799.38511628743458</v>
      </c>
      <c r="DD26" s="17">
        <v>1083.0919081173108</v>
      </c>
      <c r="DE26" s="17">
        <v>619.31332337056267</v>
      </c>
      <c r="DF26" s="100">
        <v>770.57282066492257</v>
      </c>
      <c r="DG26" s="100">
        <v>1049.1049923217979</v>
      </c>
      <c r="DH26" s="100">
        <v>598.87953288530343</v>
      </c>
      <c r="DI26" s="17">
        <v>799.38511628743458</v>
      </c>
      <c r="DJ26" s="17">
        <v>1083.0919081173108</v>
      </c>
      <c r="DK26" s="17">
        <v>619.31332337056267</v>
      </c>
      <c r="DL26" s="100">
        <v>770.57282066492257</v>
      </c>
      <c r="DM26" s="100">
        <v>1049.1049923217979</v>
      </c>
      <c r="DN26" s="100">
        <v>598.87953288530343</v>
      </c>
      <c r="DO26" s="18"/>
      <c r="DP26" s="17">
        <v>1887.6944631409394</v>
      </c>
      <c r="DQ26" s="17">
        <v>2456.3500991429964</v>
      </c>
      <c r="DR26" s="17">
        <v>1397.8282956618664</v>
      </c>
      <c r="DS26" s="100">
        <v>1825.7440000352569</v>
      </c>
      <c r="DT26" s="100">
        <v>2383.4960961584616</v>
      </c>
      <c r="DU26" s="100">
        <v>1350.9527126555035</v>
      </c>
      <c r="DV26" s="17">
        <v>1887.6944631409394</v>
      </c>
      <c r="DW26" s="17">
        <v>2456.3500991429964</v>
      </c>
      <c r="DX26" s="17">
        <v>1397.8282956618664</v>
      </c>
      <c r="DY26" s="100">
        <v>1825.7440000352569</v>
      </c>
      <c r="DZ26" s="100">
        <v>2383.4960961584616</v>
      </c>
      <c r="EA26" s="100">
        <v>1350.9527126555035</v>
      </c>
    </row>
    <row r="27" spans="2:132">
      <c r="O27" s="75"/>
      <c r="AB27" s="75"/>
      <c r="AO27" s="75"/>
      <c r="BB27" s="75"/>
      <c r="BO27" s="75"/>
      <c r="CB27" s="75"/>
      <c r="CO27" s="75"/>
      <c r="DB27" s="75"/>
      <c r="DO27" s="75"/>
    </row>
    <row r="28" spans="2:132">
      <c r="B28" s="4" t="s">
        <v>8</v>
      </c>
      <c r="C28" s="122">
        <f>$C$55</f>
        <v>1</v>
      </c>
      <c r="D28" s="123"/>
      <c r="E28" s="123"/>
      <c r="F28" s="123"/>
      <c r="G28" s="123"/>
      <c r="H28" s="123"/>
      <c r="I28" s="123"/>
      <c r="J28" s="123"/>
      <c r="K28" s="123"/>
      <c r="L28" s="123"/>
      <c r="M28" s="123"/>
      <c r="N28" s="123"/>
      <c r="O28" s="20"/>
      <c r="P28" s="122">
        <f>$C$56</f>
        <v>2</v>
      </c>
      <c r="Q28" s="123"/>
      <c r="R28" s="123"/>
      <c r="S28" s="123"/>
      <c r="T28" s="123"/>
      <c r="U28" s="123"/>
      <c r="V28" s="123"/>
      <c r="W28" s="123"/>
      <c r="X28" s="123"/>
      <c r="Y28" s="123"/>
      <c r="Z28" s="123"/>
      <c r="AA28" s="123"/>
      <c r="AB28" s="20"/>
      <c r="AC28" s="122">
        <f>$C$57</f>
        <v>3</v>
      </c>
      <c r="AD28" s="123"/>
      <c r="AE28" s="123"/>
      <c r="AF28" s="123"/>
      <c r="AG28" s="123"/>
      <c r="AH28" s="123"/>
      <c r="AI28" s="123"/>
      <c r="AJ28" s="123"/>
      <c r="AK28" s="123"/>
      <c r="AL28" s="123"/>
      <c r="AM28" s="123"/>
      <c r="AN28" s="123"/>
      <c r="AO28" s="20"/>
      <c r="AP28" s="122">
        <f>$C$58</f>
        <v>4</v>
      </c>
      <c r="AQ28" s="123"/>
      <c r="AR28" s="123"/>
      <c r="AS28" s="123"/>
      <c r="AT28" s="123"/>
      <c r="AU28" s="123"/>
      <c r="AV28" s="123"/>
      <c r="AW28" s="123"/>
      <c r="AX28" s="123"/>
      <c r="AY28" s="123"/>
      <c r="AZ28" s="123"/>
      <c r="BA28" s="123"/>
      <c r="BB28" s="11"/>
      <c r="BC28" s="122">
        <f>$C$59</f>
        <v>5</v>
      </c>
      <c r="BD28" s="123"/>
      <c r="BE28" s="123"/>
      <c r="BF28" s="123"/>
      <c r="BG28" s="123"/>
      <c r="BH28" s="123"/>
      <c r="BI28" s="123"/>
      <c r="BJ28" s="123"/>
      <c r="BK28" s="123"/>
      <c r="BL28" s="123"/>
      <c r="BM28" s="123"/>
      <c r="BN28" s="123"/>
      <c r="BO28" s="12"/>
      <c r="BP28" s="122">
        <f>$C$60</f>
        <v>6</v>
      </c>
      <c r="BQ28" s="123"/>
      <c r="BR28" s="123"/>
      <c r="BS28" s="123"/>
      <c r="BT28" s="123"/>
      <c r="BU28" s="123"/>
      <c r="BV28" s="123"/>
      <c r="BW28" s="123"/>
      <c r="BX28" s="123"/>
      <c r="BY28" s="123"/>
      <c r="BZ28" s="123"/>
      <c r="CA28" s="124"/>
      <c r="CB28" s="12"/>
      <c r="CC28" s="122">
        <f>$C$61</f>
        <v>11</v>
      </c>
      <c r="CD28" s="123"/>
      <c r="CE28" s="123"/>
      <c r="CF28" s="123"/>
      <c r="CG28" s="123"/>
      <c r="CH28" s="123"/>
      <c r="CI28" s="123"/>
      <c r="CJ28" s="123"/>
      <c r="CK28" s="123"/>
      <c r="CL28" s="123"/>
      <c r="CM28" s="123"/>
      <c r="CN28" s="123"/>
      <c r="CO28" s="12"/>
      <c r="CP28" s="122">
        <f>$C$62</f>
        <v>12</v>
      </c>
      <c r="CQ28" s="123"/>
      <c r="CR28" s="123"/>
      <c r="CS28" s="123"/>
      <c r="CT28" s="123"/>
      <c r="CU28" s="123"/>
      <c r="CV28" s="123"/>
      <c r="CW28" s="123"/>
      <c r="CX28" s="123"/>
      <c r="CY28" s="123"/>
      <c r="CZ28" s="123"/>
      <c r="DA28" s="123"/>
      <c r="DB28" s="12"/>
      <c r="DC28" s="122">
        <f>$C$63</f>
        <v>13</v>
      </c>
      <c r="DD28" s="123"/>
      <c r="DE28" s="123"/>
      <c r="DF28" s="123"/>
      <c r="DG28" s="123"/>
      <c r="DH28" s="123"/>
      <c r="DI28" s="123"/>
      <c r="DJ28" s="123"/>
      <c r="DK28" s="123"/>
      <c r="DL28" s="123"/>
      <c r="DM28" s="123"/>
      <c r="DN28" s="123"/>
      <c r="DO28" s="12"/>
      <c r="DP28" s="122">
        <f>$C$64</f>
        <v>16</v>
      </c>
      <c r="DQ28" s="123"/>
      <c r="DR28" s="123"/>
      <c r="DS28" s="123"/>
      <c r="DT28" s="123"/>
      <c r="DU28" s="123"/>
      <c r="DV28" s="123"/>
      <c r="DW28" s="123"/>
      <c r="DX28" s="123"/>
      <c r="DY28" s="123"/>
      <c r="DZ28" s="123"/>
      <c r="EA28" s="123"/>
    </row>
    <row r="29" spans="2:132">
      <c r="B29" s="4"/>
      <c r="C29" s="19" t="str">
        <f>$D$55</f>
        <v>PG&amp;E-No-No</v>
      </c>
      <c r="D29" s="19" t="str">
        <f>$D$56</f>
        <v>Propane provider-No-No</v>
      </c>
      <c r="E29" s="19" t="str">
        <f>$D$57</f>
        <v>Other-No-No</v>
      </c>
      <c r="F29" s="19" t="str">
        <f>$D$58</f>
        <v>PG&amp;E-No-Yes</v>
      </c>
      <c r="G29" s="19" t="str">
        <f>$D$59</f>
        <v>Propane provider-No-Yes</v>
      </c>
      <c r="H29" s="19" t="str">
        <f>$D$60</f>
        <v>Other-No-Yes</v>
      </c>
      <c r="I29" s="19" t="str">
        <f>$D$61</f>
        <v>PG&amp;E-Yes-No</v>
      </c>
      <c r="J29" s="19" t="str">
        <f>$D$62</f>
        <v>Propane provider-Yes-No</v>
      </c>
      <c r="K29" s="19" t="str">
        <f>$D$63</f>
        <v>Other-Yes-No</v>
      </c>
      <c r="L29" s="19" t="str">
        <f>$D$64</f>
        <v>PG&amp;E-Yes-Yes</v>
      </c>
      <c r="M29" s="19" t="str">
        <f>$D$65</f>
        <v>Propane provider-Yes-Yes</v>
      </c>
      <c r="N29" s="19" t="str">
        <f>$D$66</f>
        <v>Other-Yes-Yes</v>
      </c>
      <c r="O29" s="9"/>
      <c r="P29" s="19" t="str">
        <f>$D$55</f>
        <v>PG&amp;E-No-No</v>
      </c>
      <c r="Q29" s="19" t="str">
        <f>$D$56</f>
        <v>Propane provider-No-No</v>
      </c>
      <c r="R29" s="19" t="str">
        <f>$D$57</f>
        <v>Other-No-No</v>
      </c>
      <c r="S29" s="19" t="str">
        <f>$D$58</f>
        <v>PG&amp;E-No-Yes</v>
      </c>
      <c r="T29" s="19" t="str">
        <f>$D$59</f>
        <v>Propane provider-No-Yes</v>
      </c>
      <c r="U29" s="19" t="str">
        <f>$D$60</f>
        <v>Other-No-Yes</v>
      </c>
      <c r="V29" s="19" t="str">
        <f>$D$61</f>
        <v>PG&amp;E-Yes-No</v>
      </c>
      <c r="W29" s="19" t="str">
        <f>$D$62</f>
        <v>Propane provider-Yes-No</v>
      </c>
      <c r="X29" s="19" t="str">
        <f>$D$63</f>
        <v>Other-Yes-No</v>
      </c>
      <c r="Y29" s="19" t="str">
        <f>$D$64</f>
        <v>PG&amp;E-Yes-Yes</v>
      </c>
      <c r="Z29" s="19" t="str">
        <f>$D$65</f>
        <v>Propane provider-Yes-Yes</v>
      </c>
      <c r="AA29" s="19" t="str">
        <f>$D$66</f>
        <v>Other-Yes-Yes</v>
      </c>
      <c r="AB29" s="9"/>
      <c r="AC29" s="19" t="str">
        <f>$D$55</f>
        <v>PG&amp;E-No-No</v>
      </c>
      <c r="AD29" s="19" t="str">
        <f>$D$56</f>
        <v>Propane provider-No-No</v>
      </c>
      <c r="AE29" s="19" t="str">
        <f>$D$57</f>
        <v>Other-No-No</v>
      </c>
      <c r="AF29" s="19" t="str">
        <f>$D$58</f>
        <v>PG&amp;E-No-Yes</v>
      </c>
      <c r="AG29" s="19" t="str">
        <f>$D$59</f>
        <v>Propane provider-No-Yes</v>
      </c>
      <c r="AH29" s="19" t="str">
        <f>$D$60</f>
        <v>Other-No-Yes</v>
      </c>
      <c r="AI29" s="19" t="str">
        <f>$D$61</f>
        <v>PG&amp;E-Yes-No</v>
      </c>
      <c r="AJ29" s="19" t="str">
        <f>$D$62</f>
        <v>Propane provider-Yes-No</v>
      </c>
      <c r="AK29" s="19" t="str">
        <f>$D$63</f>
        <v>Other-Yes-No</v>
      </c>
      <c r="AL29" s="19" t="str">
        <f>$D$64</f>
        <v>PG&amp;E-Yes-Yes</v>
      </c>
      <c r="AM29" s="19" t="str">
        <f>$D$65</f>
        <v>Propane provider-Yes-Yes</v>
      </c>
      <c r="AN29" s="19" t="str">
        <f>$D$66</f>
        <v>Other-Yes-Yes</v>
      </c>
      <c r="AO29" s="9"/>
      <c r="AP29" s="19" t="str">
        <f>$D$55</f>
        <v>PG&amp;E-No-No</v>
      </c>
      <c r="AQ29" s="19" t="str">
        <f>$D$56</f>
        <v>Propane provider-No-No</v>
      </c>
      <c r="AR29" s="19" t="str">
        <f>$D$57</f>
        <v>Other-No-No</v>
      </c>
      <c r="AS29" s="19" t="str">
        <f>$D$58</f>
        <v>PG&amp;E-No-Yes</v>
      </c>
      <c r="AT29" s="19" t="str">
        <f>$D$59</f>
        <v>Propane provider-No-Yes</v>
      </c>
      <c r="AU29" s="19" t="str">
        <f>$D$60</f>
        <v>Other-No-Yes</v>
      </c>
      <c r="AV29" s="19" t="str">
        <f>$D$61</f>
        <v>PG&amp;E-Yes-No</v>
      </c>
      <c r="AW29" s="19" t="str">
        <f>$D$62</f>
        <v>Propane provider-Yes-No</v>
      </c>
      <c r="AX29" s="19" t="str">
        <f>$D$63</f>
        <v>Other-Yes-No</v>
      </c>
      <c r="AY29" s="19" t="str">
        <f>$D$64</f>
        <v>PG&amp;E-Yes-Yes</v>
      </c>
      <c r="AZ29" s="19" t="str">
        <f>$D$65</f>
        <v>Propane provider-Yes-Yes</v>
      </c>
      <c r="BA29" s="19" t="str">
        <f>$D$66</f>
        <v>Other-Yes-Yes</v>
      </c>
      <c r="BB29" s="9"/>
      <c r="BC29" s="19" t="str">
        <f>$D$55</f>
        <v>PG&amp;E-No-No</v>
      </c>
      <c r="BD29" s="19" t="str">
        <f>$D$56</f>
        <v>Propane provider-No-No</v>
      </c>
      <c r="BE29" s="19" t="str">
        <f>$D$57</f>
        <v>Other-No-No</v>
      </c>
      <c r="BF29" s="19" t="str">
        <f>$D$58</f>
        <v>PG&amp;E-No-Yes</v>
      </c>
      <c r="BG29" s="19" t="str">
        <f>$D$59</f>
        <v>Propane provider-No-Yes</v>
      </c>
      <c r="BH29" s="19" t="str">
        <f>$D$60</f>
        <v>Other-No-Yes</v>
      </c>
      <c r="BI29" s="19" t="str">
        <f>$D$61</f>
        <v>PG&amp;E-Yes-No</v>
      </c>
      <c r="BJ29" s="19" t="str">
        <f>$D$62</f>
        <v>Propane provider-Yes-No</v>
      </c>
      <c r="BK29" s="19" t="str">
        <f>$D$63</f>
        <v>Other-Yes-No</v>
      </c>
      <c r="BL29" s="19" t="str">
        <f>$D$64</f>
        <v>PG&amp;E-Yes-Yes</v>
      </c>
      <c r="BM29" s="19" t="str">
        <f>$D$65</f>
        <v>Propane provider-Yes-Yes</v>
      </c>
      <c r="BN29" s="19" t="str">
        <f>$D$66</f>
        <v>Other-Yes-Yes</v>
      </c>
      <c r="BO29" s="9"/>
      <c r="BP29" s="19" t="str">
        <f>$D$55</f>
        <v>PG&amp;E-No-No</v>
      </c>
      <c r="BQ29" s="19" t="str">
        <f>$D$56</f>
        <v>Propane provider-No-No</v>
      </c>
      <c r="BR29" s="19" t="str">
        <f>$D$57</f>
        <v>Other-No-No</v>
      </c>
      <c r="BS29" s="19" t="str">
        <f>$D$58</f>
        <v>PG&amp;E-No-Yes</v>
      </c>
      <c r="BT29" s="19" t="str">
        <f>$D$59</f>
        <v>Propane provider-No-Yes</v>
      </c>
      <c r="BU29" s="19" t="str">
        <f>$D$60</f>
        <v>Other-No-Yes</v>
      </c>
      <c r="BV29" s="19" t="str">
        <f>$D$61</f>
        <v>PG&amp;E-Yes-No</v>
      </c>
      <c r="BW29" s="19" t="str">
        <f>$D$62</f>
        <v>Propane provider-Yes-No</v>
      </c>
      <c r="BX29" s="19" t="str">
        <f>$D$63</f>
        <v>Other-Yes-No</v>
      </c>
      <c r="BY29" s="19" t="str">
        <f>$D$64</f>
        <v>PG&amp;E-Yes-Yes</v>
      </c>
      <c r="BZ29" s="19" t="str">
        <f>$D$65</f>
        <v>Propane provider-Yes-Yes</v>
      </c>
      <c r="CA29" s="19" t="str">
        <f>$D$66</f>
        <v>Other-Yes-Yes</v>
      </c>
      <c r="CB29" s="9"/>
      <c r="CC29" s="19" t="str">
        <f>$D$55</f>
        <v>PG&amp;E-No-No</v>
      </c>
      <c r="CD29" s="19" t="str">
        <f>$D$56</f>
        <v>Propane provider-No-No</v>
      </c>
      <c r="CE29" s="19" t="str">
        <f>$D$57</f>
        <v>Other-No-No</v>
      </c>
      <c r="CF29" s="19" t="str">
        <f>$D$58</f>
        <v>PG&amp;E-No-Yes</v>
      </c>
      <c r="CG29" s="19" t="str">
        <f>$D$59</f>
        <v>Propane provider-No-Yes</v>
      </c>
      <c r="CH29" s="19" t="str">
        <f>$D$60</f>
        <v>Other-No-Yes</v>
      </c>
      <c r="CI29" s="19" t="str">
        <f>$D$61</f>
        <v>PG&amp;E-Yes-No</v>
      </c>
      <c r="CJ29" s="19" t="str">
        <f>$D$62</f>
        <v>Propane provider-Yes-No</v>
      </c>
      <c r="CK29" s="19" t="str">
        <f>$D$63</f>
        <v>Other-Yes-No</v>
      </c>
      <c r="CL29" s="19" t="str">
        <f>$D$64</f>
        <v>PG&amp;E-Yes-Yes</v>
      </c>
      <c r="CM29" s="19" t="str">
        <f>$D$65</f>
        <v>Propane provider-Yes-Yes</v>
      </c>
      <c r="CN29" s="19" t="str">
        <f>$D$66</f>
        <v>Other-Yes-Yes</v>
      </c>
      <c r="CO29" s="9"/>
      <c r="CP29" s="19" t="str">
        <f>$D$55</f>
        <v>PG&amp;E-No-No</v>
      </c>
      <c r="CQ29" s="19" t="str">
        <f>$D$56</f>
        <v>Propane provider-No-No</v>
      </c>
      <c r="CR29" s="19" t="str">
        <f>$D$57</f>
        <v>Other-No-No</v>
      </c>
      <c r="CS29" s="19" t="str">
        <f>$D$58</f>
        <v>PG&amp;E-No-Yes</v>
      </c>
      <c r="CT29" s="19" t="str">
        <f>$D$59</f>
        <v>Propane provider-No-Yes</v>
      </c>
      <c r="CU29" s="19" t="str">
        <f>$D$60</f>
        <v>Other-No-Yes</v>
      </c>
      <c r="CV29" s="19" t="str">
        <f>$D$61</f>
        <v>PG&amp;E-Yes-No</v>
      </c>
      <c r="CW29" s="19" t="str">
        <f>$D$62</f>
        <v>Propane provider-Yes-No</v>
      </c>
      <c r="CX29" s="19" t="str">
        <f>$D$63</f>
        <v>Other-Yes-No</v>
      </c>
      <c r="CY29" s="19" t="str">
        <f>$D$64</f>
        <v>PG&amp;E-Yes-Yes</v>
      </c>
      <c r="CZ29" s="19" t="str">
        <f>$D$65</f>
        <v>Propane provider-Yes-Yes</v>
      </c>
      <c r="DA29" s="19" t="str">
        <f>$D$66</f>
        <v>Other-Yes-Yes</v>
      </c>
      <c r="DB29" s="9"/>
      <c r="DC29" s="19" t="str">
        <f>$D$55</f>
        <v>PG&amp;E-No-No</v>
      </c>
      <c r="DD29" s="19" t="str">
        <f>$D$56</f>
        <v>Propane provider-No-No</v>
      </c>
      <c r="DE29" s="19" t="str">
        <f>$D$57</f>
        <v>Other-No-No</v>
      </c>
      <c r="DF29" s="19" t="str">
        <f>$D$58</f>
        <v>PG&amp;E-No-Yes</v>
      </c>
      <c r="DG29" s="19" t="str">
        <f>$D$59</f>
        <v>Propane provider-No-Yes</v>
      </c>
      <c r="DH29" s="19" t="str">
        <f>$D$60</f>
        <v>Other-No-Yes</v>
      </c>
      <c r="DI29" s="19" t="str">
        <f>$D$61</f>
        <v>PG&amp;E-Yes-No</v>
      </c>
      <c r="DJ29" s="19" t="str">
        <f>$D$62</f>
        <v>Propane provider-Yes-No</v>
      </c>
      <c r="DK29" s="19" t="str">
        <f>$D$63</f>
        <v>Other-Yes-No</v>
      </c>
      <c r="DL29" s="19" t="str">
        <f>$D$64</f>
        <v>PG&amp;E-Yes-Yes</v>
      </c>
      <c r="DM29" s="19" t="str">
        <f>$D$65</f>
        <v>Propane provider-Yes-Yes</v>
      </c>
      <c r="DN29" s="19" t="str">
        <f>$D$66</f>
        <v>Other-Yes-Yes</v>
      </c>
      <c r="DO29" s="9"/>
      <c r="DP29" s="19" t="str">
        <f>$D$55</f>
        <v>PG&amp;E-No-No</v>
      </c>
      <c r="DQ29" s="19" t="str">
        <f>$D$56</f>
        <v>Propane provider-No-No</v>
      </c>
      <c r="DR29" s="19" t="str">
        <f>$D$57</f>
        <v>Other-No-No</v>
      </c>
      <c r="DS29" s="19" t="str">
        <f>$D$58</f>
        <v>PG&amp;E-No-Yes</v>
      </c>
      <c r="DT29" s="19" t="str">
        <f>$D$59</f>
        <v>Propane provider-No-Yes</v>
      </c>
      <c r="DU29" s="19" t="str">
        <f>$D$60</f>
        <v>Other-No-Yes</v>
      </c>
      <c r="DV29" s="19" t="str">
        <f>$D$61</f>
        <v>PG&amp;E-Yes-No</v>
      </c>
      <c r="DW29" s="19" t="str">
        <f>$D$62</f>
        <v>Propane provider-Yes-No</v>
      </c>
      <c r="DX29" s="19" t="str">
        <f>$D$63</f>
        <v>Other-Yes-No</v>
      </c>
      <c r="DY29" s="19" t="str">
        <f>$D$64</f>
        <v>PG&amp;E-Yes-Yes</v>
      </c>
      <c r="DZ29" s="19" t="str">
        <f>$D$65</f>
        <v>Propane provider-Yes-Yes</v>
      </c>
      <c r="EA29" s="19" t="str">
        <f>$D$66</f>
        <v>Other-Yes-Yes</v>
      </c>
      <c r="EB29" s="9"/>
    </row>
    <row r="30" spans="2:132" ht="18">
      <c r="B30" s="4" t="str">
        <f>$B$55</f>
        <v>No Cooling with Space Heater</v>
      </c>
      <c r="C30" s="17">
        <v>431.55498946974762</v>
      </c>
      <c r="D30" s="17">
        <v>610.62210668219984</v>
      </c>
      <c r="E30" s="17">
        <v>367.71797437497071</v>
      </c>
      <c r="F30" s="100">
        <v>431.5419110063317</v>
      </c>
      <c r="G30" s="100">
        <v>610.60289700960004</v>
      </c>
      <c r="H30" s="100">
        <v>367.70864244844444</v>
      </c>
      <c r="I30" s="17">
        <v>431.55498946974762</v>
      </c>
      <c r="J30" s="17">
        <v>610.62210668219984</v>
      </c>
      <c r="K30" s="17">
        <v>367.71797437497071</v>
      </c>
      <c r="L30" s="100">
        <v>431.5419110063317</v>
      </c>
      <c r="M30" s="100">
        <v>610.60289700960004</v>
      </c>
      <c r="N30" s="100">
        <v>367.70864244844444</v>
      </c>
      <c r="O30" s="9"/>
      <c r="P30" s="17">
        <v>403.31003033098244</v>
      </c>
      <c r="Q30" s="17">
        <v>559.64245068312084</v>
      </c>
      <c r="R30" s="17">
        <v>338.38823662552858</v>
      </c>
      <c r="S30" s="100">
        <v>403.30557656151854</v>
      </c>
      <c r="T30" s="100">
        <v>559.63578209052127</v>
      </c>
      <c r="U30" s="100">
        <v>338.38495741047967</v>
      </c>
      <c r="V30" s="17">
        <v>403.31003033098244</v>
      </c>
      <c r="W30" s="17">
        <v>559.64245068312084</v>
      </c>
      <c r="X30" s="17">
        <v>338.38823662552858</v>
      </c>
      <c r="Y30" s="100">
        <v>403.30557656151854</v>
      </c>
      <c r="Z30" s="100">
        <v>559.63578209052127</v>
      </c>
      <c r="AA30" s="100">
        <v>338.38495741047967</v>
      </c>
      <c r="AB30" s="9"/>
      <c r="AC30" s="17">
        <v>396.55213653657421</v>
      </c>
      <c r="AD30" s="17">
        <v>561.2195613940205</v>
      </c>
      <c r="AE30" s="17">
        <v>339.71714986370034</v>
      </c>
      <c r="AF30" s="100">
        <v>396.54827079984227</v>
      </c>
      <c r="AG30" s="100">
        <v>561.21369786102036</v>
      </c>
      <c r="AH30" s="100">
        <v>339.71429608764481</v>
      </c>
      <c r="AI30" s="17">
        <v>396.55213653657421</v>
      </c>
      <c r="AJ30" s="17">
        <v>561.2195613940205</v>
      </c>
      <c r="AK30" s="17">
        <v>339.71714986370034</v>
      </c>
      <c r="AL30" s="100">
        <v>396.54827079984227</v>
      </c>
      <c r="AM30" s="100">
        <v>561.21369786102036</v>
      </c>
      <c r="AN30" s="100">
        <v>339.71429608764481</v>
      </c>
      <c r="AO30" s="9"/>
      <c r="AP30" s="17">
        <v>388.13900573673715</v>
      </c>
      <c r="AQ30" s="17">
        <v>540.04769556744077</v>
      </c>
      <c r="AR30" s="17">
        <v>327.35722752520365</v>
      </c>
      <c r="AS30" s="100">
        <v>388.13631064216054</v>
      </c>
      <c r="AT30" s="100">
        <v>540.04360736724129</v>
      </c>
      <c r="AU30" s="100">
        <v>327.35521747851266</v>
      </c>
      <c r="AV30" s="17">
        <v>388.13900573673715</v>
      </c>
      <c r="AW30" s="17">
        <v>540.04769556744077</v>
      </c>
      <c r="AX30" s="17">
        <v>327.35722752520365</v>
      </c>
      <c r="AY30" s="100">
        <v>388.13631064216054</v>
      </c>
      <c r="AZ30" s="100">
        <v>540.04360736724129</v>
      </c>
      <c r="BA30" s="100">
        <v>327.35521747851266</v>
      </c>
      <c r="BB30" s="9"/>
      <c r="BC30" s="17">
        <v>404.66789848281724</v>
      </c>
      <c r="BD30" s="17">
        <v>571.88040570456121</v>
      </c>
      <c r="BE30" s="17">
        <v>345.83092900077742</v>
      </c>
      <c r="BF30" s="100">
        <v>404.66191031743807</v>
      </c>
      <c r="BG30" s="100">
        <v>571.87174946640118</v>
      </c>
      <c r="BH30" s="100">
        <v>345.82655635496627</v>
      </c>
      <c r="BI30" s="17">
        <v>404.66789848281724</v>
      </c>
      <c r="BJ30" s="17">
        <v>571.88040570456121</v>
      </c>
      <c r="BK30" s="17">
        <v>345.83092900077742</v>
      </c>
      <c r="BL30" s="100">
        <v>404.66191031743807</v>
      </c>
      <c r="BM30" s="100">
        <v>571.87174946640118</v>
      </c>
      <c r="BN30" s="100">
        <v>345.82655635496627</v>
      </c>
      <c r="BO30" s="9"/>
      <c r="BP30" s="17">
        <v>373.43778142710221</v>
      </c>
      <c r="BQ30" s="17">
        <v>519.96576938748285</v>
      </c>
      <c r="BR30" s="17">
        <v>316.70097433166933</v>
      </c>
      <c r="BS30" s="100">
        <v>373.43766284667987</v>
      </c>
      <c r="BT30" s="100">
        <v>519.9656634598831</v>
      </c>
      <c r="BU30" s="100">
        <v>316.7008014380915</v>
      </c>
      <c r="BV30" s="17">
        <v>373.43778142710221</v>
      </c>
      <c r="BW30" s="17">
        <v>519.96576938748285</v>
      </c>
      <c r="BX30" s="17">
        <v>316.70097433166933</v>
      </c>
      <c r="BY30" s="100">
        <v>373.43766284667987</v>
      </c>
      <c r="BZ30" s="100">
        <v>519.9656634598831</v>
      </c>
      <c r="CA30" s="100">
        <v>316.7008014380915</v>
      </c>
      <c r="CB30" s="9"/>
      <c r="CC30" s="17">
        <v>370.81500235804498</v>
      </c>
      <c r="CD30" s="17">
        <v>508.95867995148285</v>
      </c>
      <c r="CE30" s="17">
        <v>308.42754072283913</v>
      </c>
      <c r="CF30" s="100">
        <v>370.81443276678965</v>
      </c>
      <c r="CG30" s="100">
        <v>508.95684071034265</v>
      </c>
      <c r="CH30" s="100">
        <v>308.4266463742519</v>
      </c>
      <c r="CI30" s="17">
        <v>370.81500235804498</v>
      </c>
      <c r="CJ30" s="17">
        <v>508.95867995148285</v>
      </c>
      <c r="CK30" s="17">
        <v>308.42754072283913</v>
      </c>
      <c r="CL30" s="100">
        <v>370.81443276678965</v>
      </c>
      <c r="CM30" s="100">
        <v>508.95684071034265</v>
      </c>
      <c r="CN30" s="100">
        <v>308.4266463742519</v>
      </c>
      <c r="CO30" s="9"/>
      <c r="CP30" s="17">
        <v>385.11760988143863</v>
      </c>
      <c r="CQ30" s="17">
        <v>526.04377347768218</v>
      </c>
      <c r="CR30" s="17">
        <v>318.57476583809915</v>
      </c>
      <c r="CS30" s="100">
        <v>385.11277923861962</v>
      </c>
      <c r="CT30" s="100">
        <v>526.03654924488183</v>
      </c>
      <c r="CU30" s="100">
        <v>318.57126438647174</v>
      </c>
      <c r="CV30" s="17">
        <v>385.11760988143863</v>
      </c>
      <c r="CW30" s="17">
        <v>526.04377347768218</v>
      </c>
      <c r="CX30" s="17">
        <v>318.57476583809915</v>
      </c>
      <c r="CY30" s="100">
        <v>385.11277923861962</v>
      </c>
      <c r="CZ30" s="100">
        <v>526.03654924488183</v>
      </c>
      <c r="DA30" s="100">
        <v>318.57126438647174</v>
      </c>
      <c r="DB30" s="9"/>
      <c r="DC30" s="17">
        <v>367.64950037143785</v>
      </c>
      <c r="DD30" s="17">
        <v>501.13150143684351</v>
      </c>
      <c r="DE30" s="17">
        <v>304.44657368185329</v>
      </c>
      <c r="DF30" s="100">
        <v>367.64697767006311</v>
      </c>
      <c r="DG30" s="100">
        <v>501.12808134804391</v>
      </c>
      <c r="DH30" s="100">
        <v>304.44490507604974</v>
      </c>
      <c r="DI30" s="17">
        <v>367.64950037143785</v>
      </c>
      <c r="DJ30" s="17">
        <v>501.13150143684351</v>
      </c>
      <c r="DK30" s="17">
        <v>304.44657368185329</v>
      </c>
      <c r="DL30" s="100">
        <v>367.64697767006311</v>
      </c>
      <c r="DM30" s="100">
        <v>501.12808134804391</v>
      </c>
      <c r="DN30" s="100">
        <v>304.44490507604974</v>
      </c>
      <c r="DO30" s="9"/>
      <c r="DP30" s="17">
        <v>426.18964087040268</v>
      </c>
      <c r="DQ30" s="17">
        <v>608.55361468097794</v>
      </c>
      <c r="DR30" s="17">
        <v>364.2822304167853</v>
      </c>
      <c r="DS30" s="100">
        <v>426.18647338444572</v>
      </c>
      <c r="DT30" s="100">
        <v>608.54881025177872</v>
      </c>
      <c r="DU30" s="100">
        <v>364.27988794042489</v>
      </c>
      <c r="DV30" s="17">
        <v>426.18964087040268</v>
      </c>
      <c r="DW30" s="17">
        <v>608.55361468097794</v>
      </c>
      <c r="DX30" s="17">
        <v>364.2822304167853</v>
      </c>
      <c r="DY30" s="100">
        <v>426.18647338444572</v>
      </c>
      <c r="DZ30" s="100">
        <v>608.54881025177872</v>
      </c>
      <c r="EA30" s="100">
        <v>364.27988794042489</v>
      </c>
    </row>
    <row r="31" spans="2:132" ht="18">
      <c r="B31" s="4" t="str">
        <f>$B$56</f>
        <v>No Cooling with Wall Furnace</v>
      </c>
      <c r="C31" s="17">
        <v>1814.3646397847174</v>
      </c>
      <c r="D31" s="17">
        <v>2308.4143084329339</v>
      </c>
      <c r="E31" s="17">
        <v>1391.000258713847</v>
      </c>
      <c r="F31" s="100">
        <v>1732.3186958329527</v>
      </c>
      <c r="G31" s="100">
        <v>2212.4647454879814</v>
      </c>
      <c r="H31" s="100">
        <v>1329.4273350816807</v>
      </c>
      <c r="I31" s="17">
        <v>1814.3646397847174</v>
      </c>
      <c r="J31" s="17">
        <v>2308.4143084329339</v>
      </c>
      <c r="K31" s="17">
        <v>1391.000258713847</v>
      </c>
      <c r="L31" s="100">
        <v>1732.3186958329527</v>
      </c>
      <c r="M31" s="100">
        <v>2212.4647454879814</v>
      </c>
      <c r="N31" s="100">
        <v>1329.4273350816807</v>
      </c>
      <c r="O31" s="9"/>
      <c r="P31" s="17">
        <v>1135.5460759646146</v>
      </c>
      <c r="Q31" s="17">
        <v>1510.9406787496307</v>
      </c>
      <c r="R31" s="17">
        <v>879.51681943424614</v>
      </c>
      <c r="S31" s="100">
        <v>1087.790913179372</v>
      </c>
      <c r="T31" s="100">
        <v>1455.4101190127985</v>
      </c>
      <c r="U31" s="100">
        <v>844.84254582800031</v>
      </c>
      <c r="V31" s="17">
        <v>1135.5460759646146</v>
      </c>
      <c r="W31" s="17">
        <v>1510.9406787496307</v>
      </c>
      <c r="X31" s="17">
        <v>879.51681943424614</v>
      </c>
      <c r="Y31" s="100">
        <v>1087.790913179372</v>
      </c>
      <c r="Z31" s="100">
        <v>1455.4101190127985</v>
      </c>
      <c r="AA31" s="100">
        <v>844.84254582800031</v>
      </c>
      <c r="AB31" s="9"/>
      <c r="AC31" s="17">
        <v>953.75886111803368</v>
      </c>
      <c r="AD31" s="17">
        <v>1287.1780735616412</v>
      </c>
      <c r="AE31" s="17">
        <v>739.5381399372327</v>
      </c>
      <c r="AF31" s="100">
        <v>909.51807883994479</v>
      </c>
      <c r="AG31" s="100">
        <v>1234.35563111238</v>
      </c>
      <c r="AH31" s="100">
        <v>706.70254587606087</v>
      </c>
      <c r="AI31" s="17">
        <v>953.75886111803368</v>
      </c>
      <c r="AJ31" s="17">
        <v>1287.1780735616412</v>
      </c>
      <c r="AK31" s="17">
        <v>739.5381399372327</v>
      </c>
      <c r="AL31" s="100">
        <v>909.51807883994479</v>
      </c>
      <c r="AM31" s="100">
        <v>1234.35563111238</v>
      </c>
      <c r="AN31" s="100">
        <v>706.70254587606087</v>
      </c>
      <c r="AO31" s="9"/>
      <c r="AP31" s="17">
        <v>876.16629577003175</v>
      </c>
      <c r="AQ31" s="17">
        <v>1199.8740073687263</v>
      </c>
      <c r="AR31" s="17">
        <v>685.88395000789728</v>
      </c>
      <c r="AS31" s="100">
        <v>845.04691075930884</v>
      </c>
      <c r="AT31" s="100">
        <v>1160.7893040646863</v>
      </c>
      <c r="AU31" s="100">
        <v>661.69341449925582</v>
      </c>
      <c r="AV31" s="17">
        <v>876.16629577003175</v>
      </c>
      <c r="AW31" s="17">
        <v>1199.8740073687263</v>
      </c>
      <c r="AX31" s="17">
        <v>685.88395000789728</v>
      </c>
      <c r="AY31" s="100">
        <v>845.04691075930884</v>
      </c>
      <c r="AZ31" s="100">
        <v>1160.7893040646863</v>
      </c>
      <c r="BA31" s="100">
        <v>661.69341449925582</v>
      </c>
      <c r="BB31" s="9"/>
      <c r="BC31" s="17">
        <v>1097.3586963873995</v>
      </c>
      <c r="BD31" s="17">
        <v>1458.2033062516198</v>
      </c>
      <c r="BE31" s="17">
        <v>846.04557533603611</v>
      </c>
      <c r="BF31" s="100">
        <v>1054.6058714915973</v>
      </c>
      <c r="BG31" s="100">
        <v>1407.6399125818809</v>
      </c>
      <c r="BH31" s="100">
        <v>814.21744382200916</v>
      </c>
      <c r="BI31" s="17">
        <v>1097.3586963873995</v>
      </c>
      <c r="BJ31" s="17">
        <v>1458.2033062516198</v>
      </c>
      <c r="BK31" s="17">
        <v>846.04557533603611</v>
      </c>
      <c r="BL31" s="100">
        <v>1054.6058714915973</v>
      </c>
      <c r="BM31" s="100">
        <v>1407.6399125818809</v>
      </c>
      <c r="BN31" s="100">
        <v>814.21744382200916</v>
      </c>
      <c r="BO31" s="9"/>
      <c r="BP31" s="17">
        <v>575.42930271624914</v>
      </c>
      <c r="BQ31" s="17">
        <v>817.80162766578133</v>
      </c>
      <c r="BR31" s="17">
        <v>467.13682557401859</v>
      </c>
      <c r="BS31" s="100">
        <v>566.24378690228559</v>
      </c>
      <c r="BT31" s="100">
        <v>804.27561837863982</v>
      </c>
      <c r="BU31" s="100">
        <v>459.45385100327275</v>
      </c>
      <c r="BV31" s="17">
        <v>575.42930271624914</v>
      </c>
      <c r="BW31" s="17">
        <v>817.80162766578133</v>
      </c>
      <c r="BX31" s="17">
        <v>467.13682557401859</v>
      </c>
      <c r="BY31" s="100">
        <v>566.24378690228559</v>
      </c>
      <c r="BZ31" s="100">
        <v>804.27561837863982</v>
      </c>
      <c r="CA31" s="100">
        <v>459.45385100327275</v>
      </c>
      <c r="CB31" s="9"/>
      <c r="CC31" s="17">
        <v>926.60412990280543</v>
      </c>
      <c r="CD31" s="17">
        <v>1240.1271448087259</v>
      </c>
      <c r="CE31" s="17">
        <v>716.39985817726154</v>
      </c>
      <c r="CF31" s="100">
        <v>886.04421365233861</v>
      </c>
      <c r="CG31" s="100">
        <v>1191.3743166813651</v>
      </c>
      <c r="CH31" s="100">
        <v>686.22041058110267</v>
      </c>
      <c r="CI31" s="17">
        <v>926.60412990280543</v>
      </c>
      <c r="CJ31" s="17">
        <v>1240.1271448087259</v>
      </c>
      <c r="CK31" s="17">
        <v>716.39985817726154</v>
      </c>
      <c r="CL31" s="100">
        <v>886.04421365233861</v>
      </c>
      <c r="CM31" s="100">
        <v>1191.3743166813651</v>
      </c>
      <c r="CN31" s="100">
        <v>686.22041058110267</v>
      </c>
      <c r="CO31" s="9"/>
      <c r="CP31" s="17">
        <v>1004.1785779711693</v>
      </c>
      <c r="CQ31" s="17">
        <v>1334.0759270851813</v>
      </c>
      <c r="CR31" s="17">
        <v>772.78756765449759</v>
      </c>
      <c r="CS31" s="100">
        <v>958.92720486089536</v>
      </c>
      <c r="CT31" s="100">
        <v>1279.4063216538616</v>
      </c>
      <c r="CU31" s="100">
        <v>738.87837238190059</v>
      </c>
      <c r="CV31" s="17">
        <v>1004.1785779711693</v>
      </c>
      <c r="CW31" s="17">
        <v>1334.0759270851813</v>
      </c>
      <c r="CX31" s="17">
        <v>772.78756765449759</v>
      </c>
      <c r="CY31" s="100">
        <v>958.92720486089536</v>
      </c>
      <c r="CZ31" s="100">
        <v>1279.4063216538616</v>
      </c>
      <c r="DA31" s="100">
        <v>738.87837238190059</v>
      </c>
      <c r="DB31" s="9"/>
      <c r="DC31" s="17">
        <v>796.84315012522563</v>
      </c>
      <c r="DD31" s="17">
        <v>1074.491723395987</v>
      </c>
      <c r="DE31" s="17">
        <v>619.72258581638869</v>
      </c>
      <c r="DF31" s="100">
        <v>761.55377833378225</v>
      </c>
      <c r="DG31" s="100">
        <v>1032.4946732132471</v>
      </c>
      <c r="DH31" s="100">
        <v>593.74633698377193</v>
      </c>
      <c r="DI31" s="17">
        <v>796.84315012522563</v>
      </c>
      <c r="DJ31" s="17">
        <v>1074.491723395987</v>
      </c>
      <c r="DK31" s="17">
        <v>619.72258581638869</v>
      </c>
      <c r="DL31" s="100">
        <v>761.55377833378225</v>
      </c>
      <c r="DM31" s="100">
        <v>1032.4946732132471</v>
      </c>
      <c r="DN31" s="100">
        <v>593.74633698377193</v>
      </c>
      <c r="DO31" s="9"/>
      <c r="DP31" s="17">
        <v>1986.5870348676906</v>
      </c>
      <c r="DQ31" s="17">
        <v>2570.7070323995272</v>
      </c>
      <c r="DR31" s="17">
        <v>1471.2634989633007</v>
      </c>
      <c r="DS31" s="100">
        <v>1904.4301095712522</v>
      </c>
      <c r="DT31" s="100">
        <v>2474.6186211530185</v>
      </c>
      <c r="DU31" s="100">
        <v>1409.5743237677855</v>
      </c>
      <c r="DV31" s="17">
        <v>1986.5870348676906</v>
      </c>
      <c r="DW31" s="17">
        <v>2570.7070323995272</v>
      </c>
      <c r="DX31" s="17">
        <v>1471.2634989633007</v>
      </c>
      <c r="DY31" s="100">
        <v>1904.4301095712522</v>
      </c>
      <c r="DZ31" s="100">
        <v>2474.6186211530185</v>
      </c>
      <c r="EA31" s="100">
        <v>1409.5743237677855</v>
      </c>
    </row>
    <row r="32" spans="2:132" ht="18">
      <c r="B32" s="4" t="str">
        <f>$B$57</f>
        <v>No Cooling with 80 AFUE Furnace</v>
      </c>
      <c r="C32" s="17">
        <v>1451.3965250766144</v>
      </c>
      <c r="D32" s="17">
        <v>1883.947563113346</v>
      </c>
      <c r="E32" s="17">
        <v>1118.1284154998125</v>
      </c>
      <c r="F32" s="100">
        <v>1389.7343438607511</v>
      </c>
      <c r="G32" s="100">
        <v>1811.994246314229</v>
      </c>
      <c r="H32" s="100">
        <v>1071.850216291982</v>
      </c>
      <c r="I32" s="17">
        <v>1451.3965250766144</v>
      </c>
      <c r="J32" s="17">
        <v>1883.947563113346</v>
      </c>
      <c r="K32" s="17">
        <v>1118.1284154998125</v>
      </c>
      <c r="L32" s="100">
        <v>1389.7343438607511</v>
      </c>
      <c r="M32" s="100">
        <v>1811.994246314229</v>
      </c>
      <c r="N32" s="100">
        <v>1071.850216291982</v>
      </c>
      <c r="O32" s="18"/>
      <c r="P32" s="17">
        <v>934.61725275965637</v>
      </c>
      <c r="Q32" s="17">
        <v>1273.1063586984001</v>
      </c>
      <c r="R32" s="17">
        <v>730.98353972250732</v>
      </c>
      <c r="S32" s="100">
        <v>902.13463914436022</v>
      </c>
      <c r="T32" s="100">
        <v>1231.4488968023993</v>
      </c>
      <c r="U32" s="100">
        <v>704.98005429951581</v>
      </c>
      <c r="V32" s="17">
        <v>934.61725275965637</v>
      </c>
      <c r="W32" s="17">
        <v>1273.1063586984001</v>
      </c>
      <c r="X32" s="17">
        <v>730.98353972250732</v>
      </c>
      <c r="Y32" s="100">
        <v>902.13463914436022</v>
      </c>
      <c r="Z32" s="100">
        <v>1231.4488968023993</v>
      </c>
      <c r="AA32" s="100">
        <v>704.98005429951581</v>
      </c>
      <c r="AB32" s="18"/>
      <c r="AC32" s="17">
        <v>801.19706841912489</v>
      </c>
      <c r="AD32" s="17">
        <v>1105.6879326558665</v>
      </c>
      <c r="AE32" s="17">
        <v>627.3154516868475</v>
      </c>
      <c r="AF32" s="100">
        <v>769.67714270578597</v>
      </c>
      <c r="AG32" s="100">
        <v>1066.0640962610482</v>
      </c>
      <c r="AH32" s="100">
        <v>603.35849980525313</v>
      </c>
      <c r="AI32" s="17">
        <v>801.19706841912489</v>
      </c>
      <c r="AJ32" s="17">
        <v>1105.6879326558665</v>
      </c>
      <c r="AK32" s="17">
        <v>627.3154516868475</v>
      </c>
      <c r="AL32" s="100">
        <v>769.67714270578597</v>
      </c>
      <c r="AM32" s="100">
        <v>1066.0640962610482</v>
      </c>
      <c r="AN32" s="100">
        <v>603.35849980525313</v>
      </c>
      <c r="AO32" s="18"/>
      <c r="AP32" s="17">
        <v>742.26918604370599</v>
      </c>
      <c r="AQ32" s="17">
        <v>1034.9202839778052</v>
      </c>
      <c r="AR32" s="17">
        <v>585.72821844558916</v>
      </c>
      <c r="AS32" s="100">
        <v>719.15072687586076</v>
      </c>
      <c r="AT32" s="100">
        <v>1005.6034100424611</v>
      </c>
      <c r="AU32" s="100">
        <v>568.97906207388689</v>
      </c>
      <c r="AV32" s="17">
        <v>742.26918604370599</v>
      </c>
      <c r="AW32" s="17">
        <v>1034.9202839778052</v>
      </c>
      <c r="AX32" s="17">
        <v>585.72821844558916</v>
      </c>
      <c r="AY32" s="100">
        <v>719.15072687586076</v>
      </c>
      <c r="AZ32" s="100">
        <v>1005.6034100424611</v>
      </c>
      <c r="BA32" s="100">
        <v>568.97906207388689</v>
      </c>
      <c r="BB32" s="18"/>
      <c r="BC32" s="17">
        <v>910.03867025431043</v>
      </c>
      <c r="BD32" s="17">
        <v>1236.6080722285822</v>
      </c>
      <c r="BE32" s="17">
        <v>706.19703081041314</v>
      </c>
      <c r="BF32" s="100">
        <v>879.716918306313</v>
      </c>
      <c r="BG32" s="100">
        <v>1198.6670876938792</v>
      </c>
      <c r="BH32" s="100">
        <v>682.48984283280572</v>
      </c>
      <c r="BI32" s="17">
        <v>910.03867025431043</v>
      </c>
      <c r="BJ32" s="17">
        <v>1236.6080722285822</v>
      </c>
      <c r="BK32" s="17">
        <v>706.19703081041314</v>
      </c>
      <c r="BL32" s="100">
        <v>879.716918306313</v>
      </c>
      <c r="BM32" s="100">
        <v>1198.6670876938792</v>
      </c>
      <c r="BN32" s="100">
        <v>682.48984283280572</v>
      </c>
      <c r="BO32" s="18"/>
      <c r="BP32" s="17">
        <v>524.81465430748165</v>
      </c>
      <c r="BQ32" s="17">
        <v>743.34329798837712</v>
      </c>
      <c r="BR32" s="17">
        <v>426.38859915538717</v>
      </c>
      <c r="BS32" s="100">
        <v>517.99337260242146</v>
      </c>
      <c r="BT32" s="100">
        <v>733.1966031758983</v>
      </c>
      <c r="BU32" s="100">
        <v>420.59650437272177</v>
      </c>
      <c r="BV32" s="17">
        <v>524.81465430748165</v>
      </c>
      <c r="BW32" s="17">
        <v>743.34329798837712</v>
      </c>
      <c r="BX32" s="17">
        <v>426.38859915538717</v>
      </c>
      <c r="BY32" s="100">
        <v>517.99337260242146</v>
      </c>
      <c r="BZ32" s="100">
        <v>733.1966031758983</v>
      </c>
      <c r="CA32" s="100">
        <v>420.59650437272177</v>
      </c>
      <c r="CB32" s="18"/>
      <c r="CC32" s="17">
        <v>772.44145662957874</v>
      </c>
      <c r="CD32" s="17">
        <v>1057.3122479673675</v>
      </c>
      <c r="CE32" s="17">
        <v>602.59684700897731</v>
      </c>
      <c r="CF32" s="100">
        <v>743.95622982844111</v>
      </c>
      <c r="CG32" s="100">
        <v>1020.7468037410847</v>
      </c>
      <c r="CH32" s="100">
        <v>580.52909121292748</v>
      </c>
      <c r="CI32" s="17">
        <v>772.44145662957874</v>
      </c>
      <c r="CJ32" s="17">
        <v>1057.3122479673675</v>
      </c>
      <c r="CK32" s="17">
        <v>602.59684700897731</v>
      </c>
      <c r="CL32" s="100">
        <v>743.95622982844111</v>
      </c>
      <c r="CM32" s="100">
        <v>1020.7468037410847</v>
      </c>
      <c r="CN32" s="100">
        <v>580.52909121292748</v>
      </c>
      <c r="CO32" s="18"/>
      <c r="CP32" s="17">
        <v>833.99568056594944</v>
      </c>
      <c r="CQ32" s="17">
        <v>1132.0656760393838</v>
      </c>
      <c r="CR32" s="17">
        <v>647.71216035737871</v>
      </c>
      <c r="CS32" s="100">
        <v>799.81201374701016</v>
      </c>
      <c r="CT32" s="100">
        <v>1091.0595896418638</v>
      </c>
      <c r="CU32" s="100">
        <v>622.64452079711032</v>
      </c>
      <c r="CV32" s="17">
        <v>833.99568056594944</v>
      </c>
      <c r="CW32" s="17">
        <v>1132.0656760393838</v>
      </c>
      <c r="CX32" s="17">
        <v>647.71216035737871</v>
      </c>
      <c r="CY32" s="100">
        <v>799.81201374701016</v>
      </c>
      <c r="CZ32" s="100">
        <v>1091.0595896418638</v>
      </c>
      <c r="DA32" s="100">
        <v>622.64452079711032</v>
      </c>
      <c r="DB32" s="18"/>
      <c r="DC32" s="17">
        <v>678.81983940506836</v>
      </c>
      <c r="DD32" s="17">
        <v>931.14154581492858</v>
      </c>
      <c r="DE32" s="17">
        <v>531.80966064215897</v>
      </c>
      <c r="DF32" s="100">
        <v>654.71710564790374</v>
      </c>
      <c r="DG32" s="100">
        <v>899.63842235484606</v>
      </c>
      <c r="DH32" s="100">
        <v>513.10972257343326</v>
      </c>
      <c r="DI32" s="17">
        <v>678.81983940506836</v>
      </c>
      <c r="DJ32" s="17">
        <v>931.14154581492858</v>
      </c>
      <c r="DK32" s="17">
        <v>531.80966064215897</v>
      </c>
      <c r="DL32" s="100">
        <v>654.71710564790374</v>
      </c>
      <c r="DM32" s="100">
        <v>899.63842235484606</v>
      </c>
      <c r="DN32" s="100">
        <v>513.10972257343326</v>
      </c>
      <c r="DO32" s="18"/>
      <c r="DP32" s="17">
        <v>1567.2881629334163</v>
      </c>
      <c r="DQ32" s="17">
        <v>2080.1707536120971</v>
      </c>
      <c r="DR32" s="17">
        <v>1158.6792131300363</v>
      </c>
      <c r="DS32" s="100">
        <v>1505.7431459677518</v>
      </c>
      <c r="DT32" s="100">
        <v>2008.102558549718</v>
      </c>
      <c r="DU32" s="100">
        <v>1114.2792885463248</v>
      </c>
      <c r="DV32" s="17">
        <v>1567.2881629334163</v>
      </c>
      <c r="DW32" s="17">
        <v>2080.1707536120971</v>
      </c>
      <c r="DX32" s="17">
        <v>1158.6792131300363</v>
      </c>
      <c r="DY32" s="100">
        <v>1505.7431459677518</v>
      </c>
      <c r="DZ32" s="100">
        <v>2008.102558549718</v>
      </c>
      <c r="EA32" s="100">
        <v>1114.2792885463248</v>
      </c>
    </row>
    <row r="33" spans="2:132" ht="18">
      <c r="B33" s="4" t="str">
        <f>$B$58</f>
        <v>Standard AC Window Unit and Wall Furnace</v>
      </c>
      <c r="C33" s="17">
        <v>1823.9929175450345</v>
      </c>
      <c r="D33" s="17">
        <v>2320.023364985735</v>
      </c>
      <c r="E33" s="17">
        <v>1398.3775705580456</v>
      </c>
      <c r="F33" s="100">
        <v>1739.7981483222511</v>
      </c>
      <c r="G33" s="100">
        <v>2221.4481485460465</v>
      </c>
      <c r="H33" s="100">
        <v>1335.1762417749003</v>
      </c>
      <c r="I33" s="17">
        <v>1823.9929175450345</v>
      </c>
      <c r="J33" s="17">
        <v>2320.023364985735</v>
      </c>
      <c r="K33" s="17">
        <v>1398.3775705580456</v>
      </c>
      <c r="L33" s="100">
        <v>1739.7981483222511</v>
      </c>
      <c r="M33" s="100">
        <v>2221.4481485460465</v>
      </c>
      <c r="N33" s="100">
        <v>1335.1762417749003</v>
      </c>
      <c r="O33" s="18"/>
      <c r="P33" s="17">
        <v>1176.0365607648855</v>
      </c>
      <c r="Q33" s="17">
        <v>1558.2960975228041</v>
      </c>
      <c r="R33" s="17">
        <v>909.77762489988743</v>
      </c>
      <c r="S33" s="100">
        <v>1126.0107264601772</v>
      </c>
      <c r="T33" s="100">
        <v>1499.8774557864001</v>
      </c>
      <c r="U33" s="100">
        <v>873.00638286604067</v>
      </c>
      <c r="V33" s="17">
        <v>1176.0365607648855</v>
      </c>
      <c r="W33" s="17">
        <v>1558.2960975228041</v>
      </c>
      <c r="X33" s="17">
        <v>909.77762489988743</v>
      </c>
      <c r="Y33" s="100">
        <v>1126.0107264601772</v>
      </c>
      <c r="Z33" s="100">
        <v>1499.8774557864001</v>
      </c>
      <c r="AA33" s="100">
        <v>873.00638286604067</v>
      </c>
      <c r="AB33" s="18"/>
      <c r="AC33" s="17">
        <v>975.10465249595075</v>
      </c>
      <c r="AD33" s="17">
        <v>1312.518558346143</v>
      </c>
      <c r="AE33" s="17">
        <v>755.30961959094668</v>
      </c>
      <c r="AF33" s="100">
        <v>929.6824168798604</v>
      </c>
      <c r="AG33" s="100">
        <v>1258.2357420481244</v>
      </c>
      <c r="AH33" s="100">
        <v>721.34844007621155</v>
      </c>
      <c r="AI33" s="17">
        <v>975.10465249595075</v>
      </c>
      <c r="AJ33" s="17">
        <v>1312.518558346143</v>
      </c>
      <c r="AK33" s="17">
        <v>755.30961959094668</v>
      </c>
      <c r="AL33" s="100">
        <v>929.6824168798604</v>
      </c>
      <c r="AM33" s="100">
        <v>1258.2357420481244</v>
      </c>
      <c r="AN33" s="100">
        <v>721.34844007621155</v>
      </c>
      <c r="AO33" s="18"/>
      <c r="AP33" s="17">
        <v>900.95269674361634</v>
      </c>
      <c r="AQ33" s="17">
        <v>1230.7077952393242</v>
      </c>
      <c r="AR33" s="17">
        <v>704.97657235450208</v>
      </c>
      <c r="AS33" s="100">
        <v>868.84847430438663</v>
      </c>
      <c r="AT33" s="100">
        <v>1190.4878397282635</v>
      </c>
      <c r="AU33" s="100">
        <v>679.78094219463287</v>
      </c>
      <c r="AV33" s="17">
        <v>900.95269674361634</v>
      </c>
      <c r="AW33" s="17">
        <v>1230.7077952393242</v>
      </c>
      <c r="AX33" s="17">
        <v>704.97657235450208</v>
      </c>
      <c r="AY33" s="100">
        <v>868.84847430438663</v>
      </c>
      <c r="AZ33" s="100">
        <v>1190.4878397282635</v>
      </c>
      <c r="BA33" s="100">
        <v>679.78094219463287</v>
      </c>
      <c r="BB33" s="18"/>
      <c r="BC33" s="17">
        <v>1115.7198281719493</v>
      </c>
      <c r="BD33" s="17">
        <v>1479.9641389805997</v>
      </c>
      <c r="BE33" s="17">
        <v>859.87034781785724</v>
      </c>
      <c r="BF33" s="100">
        <v>1071.8001748382253</v>
      </c>
      <c r="BG33" s="100">
        <v>1427.6547163432747</v>
      </c>
      <c r="BH33" s="100">
        <v>826.98871896870264</v>
      </c>
      <c r="BI33" s="17">
        <v>1115.7198281719493</v>
      </c>
      <c r="BJ33" s="17">
        <v>1479.9641389805997</v>
      </c>
      <c r="BK33" s="17">
        <v>859.87034781785724</v>
      </c>
      <c r="BL33" s="100">
        <v>1071.8001748382253</v>
      </c>
      <c r="BM33" s="100">
        <v>1427.6547163432747</v>
      </c>
      <c r="BN33" s="100">
        <v>826.98871896870264</v>
      </c>
      <c r="BO33" s="18"/>
      <c r="BP33" s="17">
        <v>584.53499845414626</v>
      </c>
      <c r="BQ33" s="17">
        <v>829.98635334990138</v>
      </c>
      <c r="BR33" s="17">
        <v>473.83206848706863</v>
      </c>
      <c r="BS33" s="100">
        <v>574.2966732119794</v>
      </c>
      <c r="BT33" s="100">
        <v>816.09410739552095</v>
      </c>
      <c r="BU33" s="100">
        <v>465.84313680029908</v>
      </c>
      <c r="BV33" s="17">
        <v>584.53499845414626</v>
      </c>
      <c r="BW33" s="17">
        <v>829.98635334990138</v>
      </c>
      <c r="BX33" s="17">
        <v>473.83206848706863</v>
      </c>
      <c r="BY33" s="100">
        <v>574.2966732119794</v>
      </c>
      <c r="BZ33" s="100">
        <v>816.09410739552095</v>
      </c>
      <c r="CA33" s="100">
        <v>465.84313680029908</v>
      </c>
      <c r="CB33" s="18"/>
      <c r="CC33" s="17">
        <v>970.23778465807163</v>
      </c>
      <c r="CD33" s="17">
        <v>1291.904876627709</v>
      </c>
      <c r="CE33" s="17">
        <v>748.36807633236765</v>
      </c>
      <c r="CF33" s="100">
        <v>926.79720203352474</v>
      </c>
      <c r="CG33" s="100">
        <v>1239.6187421338843</v>
      </c>
      <c r="CH33" s="100">
        <v>716.10566229238532</v>
      </c>
      <c r="CI33" s="17">
        <v>970.23778465807163</v>
      </c>
      <c r="CJ33" s="17">
        <v>1291.904876627709</v>
      </c>
      <c r="CK33" s="17">
        <v>748.36807633236765</v>
      </c>
      <c r="CL33" s="100">
        <v>926.79720203352474</v>
      </c>
      <c r="CM33" s="100">
        <v>1239.6187421338843</v>
      </c>
      <c r="CN33" s="100">
        <v>716.10566229238532</v>
      </c>
      <c r="CO33" s="18"/>
      <c r="CP33" s="17">
        <v>1046.4489912174486</v>
      </c>
      <c r="CQ33" s="17">
        <v>1384.0588236103799</v>
      </c>
      <c r="CR33" s="17">
        <v>803.78819961821796</v>
      </c>
      <c r="CS33" s="100">
        <v>998.26102368762088</v>
      </c>
      <c r="CT33" s="100">
        <v>1326.5055092304617</v>
      </c>
      <c r="CU33" s="100">
        <v>768.04926179477241</v>
      </c>
      <c r="CV33" s="17">
        <v>1046.4489912174486</v>
      </c>
      <c r="CW33" s="17">
        <v>1384.0588236103799</v>
      </c>
      <c r="CX33" s="17">
        <v>803.78819961821796</v>
      </c>
      <c r="CY33" s="100">
        <v>998.26102368762088</v>
      </c>
      <c r="CZ33" s="100">
        <v>1326.5055092304617</v>
      </c>
      <c r="DA33" s="100">
        <v>768.04926179477241</v>
      </c>
      <c r="DB33" s="18"/>
      <c r="DC33" s="17">
        <v>829.67402780695613</v>
      </c>
      <c r="DD33" s="17">
        <v>1113.444279037511</v>
      </c>
      <c r="DE33" s="17">
        <v>643.31450604274198</v>
      </c>
      <c r="DF33" s="100">
        <v>792.0981647559239</v>
      </c>
      <c r="DG33" s="100">
        <v>1068.7723360172488</v>
      </c>
      <c r="DH33" s="100">
        <v>615.76979311261209</v>
      </c>
      <c r="DI33" s="17">
        <v>829.67402780695613</v>
      </c>
      <c r="DJ33" s="17">
        <v>1113.444279037511</v>
      </c>
      <c r="DK33" s="17">
        <v>643.31450604274198</v>
      </c>
      <c r="DL33" s="100">
        <v>792.0981647559239</v>
      </c>
      <c r="DM33" s="100">
        <v>1068.7723360172488</v>
      </c>
      <c r="DN33" s="100">
        <v>615.76979311261209</v>
      </c>
      <c r="DO33" s="18"/>
      <c r="DP33" s="17">
        <v>1997.7047342261328</v>
      </c>
      <c r="DQ33" s="17">
        <v>2583.8811979997213</v>
      </c>
      <c r="DR33" s="17">
        <v>1479.7714485454744</v>
      </c>
      <c r="DS33" s="100">
        <v>1915.1351660490056</v>
      </c>
      <c r="DT33" s="100">
        <v>2487.1856543744198</v>
      </c>
      <c r="DU33" s="100">
        <v>1417.4883681821868</v>
      </c>
      <c r="DV33" s="17">
        <v>1997.7047342261328</v>
      </c>
      <c r="DW33" s="17">
        <v>2583.8811979997213</v>
      </c>
      <c r="DX33" s="17">
        <v>1479.7714485454744</v>
      </c>
      <c r="DY33" s="100">
        <v>1915.1351660490056</v>
      </c>
      <c r="DZ33" s="100">
        <v>2487.1856543744198</v>
      </c>
      <c r="EA33" s="100">
        <v>1417.4883681821868</v>
      </c>
    </row>
    <row r="34" spans="2:132" ht="18">
      <c r="B34" s="4" t="str">
        <f>$B$59</f>
        <v>Evaporative Cooler and Wall Furnace</v>
      </c>
      <c r="C34" s="17">
        <v>1821.5089059120464</v>
      </c>
      <c r="D34" s="17">
        <v>2317.1285550140724</v>
      </c>
      <c r="E34" s="17">
        <v>1396.5234184886615</v>
      </c>
      <c r="F34" s="100">
        <v>1739.1274353328067</v>
      </c>
      <c r="G34" s="100">
        <v>2220.6235037716606</v>
      </c>
      <c r="H34" s="100">
        <v>1334.6413254720896</v>
      </c>
      <c r="I34" s="17">
        <v>1821.5089059120464</v>
      </c>
      <c r="J34" s="17">
        <v>2317.1285550140724</v>
      </c>
      <c r="K34" s="17">
        <v>1396.5234184886615</v>
      </c>
      <c r="L34" s="100">
        <v>1739.1274353328067</v>
      </c>
      <c r="M34" s="100">
        <v>2220.6235037716606</v>
      </c>
      <c r="N34" s="100">
        <v>1334.6413254720896</v>
      </c>
      <c r="O34" s="18"/>
      <c r="P34" s="17">
        <v>1139.5036253984506</v>
      </c>
      <c r="Q34" s="17">
        <v>1515.7709592581421</v>
      </c>
      <c r="R34" s="17">
        <v>882.71393016188154</v>
      </c>
      <c r="S34" s="100">
        <v>1091.885596388064</v>
      </c>
      <c r="T34" s="100">
        <v>1459.9337364083992</v>
      </c>
      <c r="U34" s="100">
        <v>847.76758571633809</v>
      </c>
      <c r="V34" s="17">
        <v>1139.5036253984506</v>
      </c>
      <c r="W34" s="17">
        <v>1515.7709592581421</v>
      </c>
      <c r="X34" s="17">
        <v>882.71393016188154</v>
      </c>
      <c r="Y34" s="100">
        <v>1091.885596388064</v>
      </c>
      <c r="Z34" s="100">
        <v>1459.9337364083992</v>
      </c>
      <c r="AA34" s="100">
        <v>847.76758571633809</v>
      </c>
      <c r="AB34" s="18"/>
      <c r="AC34" s="17">
        <v>957.05609159980213</v>
      </c>
      <c r="AD34" s="17">
        <v>1290.8032032829251</v>
      </c>
      <c r="AE34" s="17">
        <v>741.82131270749164</v>
      </c>
      <c r="AF34" s="100">
        <v>912.18564332371034</v>
      </c>
      <c r="AG34" s="100">
        <v>1237.7230137014442</v>
      </c>
      <c r="AH34" s="100">
        <v>708.75581244392242</v>
      </c>
      <c r="AI34" s="17">
        <v>957.05609159980213</v>
      </c>
      <c r="AJ34" s="17">
        <v>1290.8032032829251</v>
      </c>
      <c r="AK34" s="17">
        <v>741.82131270749164</v>
      </c>
      <c r="AL34" s="100">
        <v>912.18564332371034</v>
      </c>
      <c r="AM34" s="100">
        <v>1237.7230137014442</v>
      </c>
      <c r="AN34" s="100">
        <v>708.75581244392242</v>
      </c>
      <c r="AO34" s="18"/>
      <c r="AP34" s="17">
        <v>878.78120481805718</v>
      </c>
      <c r="AQ34" s="17">
        <v>1203.1856529432032</v>
      </c>
      <c r="AR34" s="17">
        <v>687.94120075850981</v>
      </c>
      <c r="AS34" s="100">
        <v>847.53869248911644</v>
      </c>
      <c r="AT34" s="100">
        <v>1163.8929956572213</v>
      </c>
      <c r="AU34" s="100">
        <v>663.48221734010735</v>
      </c>
      <c r="AV34" s="17">
        <v>878.78120481805718</v>
      </c>
      <c r="AW34" s="17">
        <v>1203.1856529432032</v>
      </c>
      <c r="AX34" s="17">
        <v>687.94120075850981</v>
      </c>
      <c r="AY34" s="100">
        <v>847.53869248911644</v>
      </c>
      <c r="AZ34" s="100">
        <v>1163.8929956572213</v>
      </c>
      <c r="BA34" s="100">
        <v>663.48221734010735</v>
      </c>
      <c r="BB34" s="18"/>
      <c r="BC34" s="17">
        <v>1101.2365335309278</v>
      </c>
      <c r="BD34" s="17">
        <v>1462.7698520051415</v>
      </c>
      <c r="BE34" s="17">
        <v>848.85221618547791</v>
      </c>
      <c r="BF34" s="100">
        <v>1058.1533720998013</v>
      </c>
      <c r="BG34" s="100">
        <v>1411.9804807132757</v>
      </c>
      <c r="BH34" s="100">
        <v>817.02879890100155</v>
      </c>
      <c r="BI34" s="17">
        <v>1101.2365335309278</v>
      </c>
      <c r="BJ34" s="17">
        <v>1462.7698520051415</v>
      </c>
      <c r="BK34" s="17">
        <v>848.85221618547791</v>
      </c>
      <c r="BL34" s="100">
        <v>1058.1533720998013</v>
      </c>
      <c r="BM34" s="100">
        <v>1411.9804807132757</v>
      </c>
      <c r="BN34" s="100">
        <v>817.02879890100155</v>
      </c>
      <c r="BO34" s="18"/>
      <c r="BP34" s="17">
        <v>576.55418915951032</v>
      </c>
      <c r="BQ34" s="17">
        <v>819.29283285198119</v>
      </c>
      <c r="BR34" s="17">
        <v>467.97474555360412</v>
      </c>
      <c r="BS34" s="100">
        <v>567.1989644891836</v>
      </c>
      <c r="BT34" s="100">
        <v>805.71042053478016</v>
      </c>
      <c r="BU34" s="100">
        <v>460.2298511533516</v>
      </c>
      <c r="BV34" s="17">
        <v>576.55418915951032</v>
      </c>
      <c r="BW34" s="17">
        <v>819.29283285198119</v>
      </c>
      <c r="BX34" s="17">
        <v>467.97474555360412</v>
      </c>
      <c r="BY34" s="100">
        <v>567.1989644891836</v>
      </c>
      <c r="BZ34" s="100">
        <v>805.71042053478016</v>
      </c>
      <c r="CA34" s="100">
        <v>460.2298511533516</v>
      </c>
      <c r="CB34" s="18"/>
      <c r="CC34" s="17">
        <v>929.79469516390225</v>
      </c>
      <c r="CD34" s="17">
        <v>1243.8470763913244</v>
      </c>
      <c r="CE34" s="17">
        <v>718.74729152326711</v>
      </c>
      <c r="CF34" s="100">
        <v>889.04031729861356</v>
      </c>
      <c r="CG34" s="100">
        <v>1194.8539468490471</v>
      </c>
      <c r="CH34" s="100">
        <v>688.35438225604742</v>
      </c>
      <c r="CI34" s="17">
        <v>929.79469516390225</v>
      </c>
      <c r="CJ34" s="17">
        <v>1243.8470763913244</v>
      </c>
      <c r="CK34" s="17">
        <v>718.74729152326711</v>
      </c>
      <c r="CL34" s="100">
        <v>889.04031729861356</v>
      </c>
      <c r="CM34" s="100">
        <v>1194.8539468490471</v>
      </c>
      <c r="CN34" s="100">
        <v>688.35438225604742</v>
      </c>
      <c r="CO34" s="18"/>
      <c r="CP34" s="17">
        <v>1007.5652621904777</v>
      </c>
      <c r="CQ34" s="17">
        <v>1338.1124232265818</v>
      </c>
      <c r="CR34" s="17">
        <v>775.39564559212329</v>
      </c>
      <c r="CS34" s="100">
        <v>962.03722606241968</v>
      </c>
      <c r="CT34" s="100">
        <v>1283.17517289486</v>
      </c>
      <c r="CU34" s="100">
        <v>741.24652701070295</v>
      </c>
      <c r="CV34" s="17">
        <v>1007.5652621904777</v>
      </c>
      <c r="CW34" s="17">
        <v>1338.1124232265818</v>
      </c>
      <c r="CX34" s="17">
        <v>775.39564559212329</v>
      </c>
      <c r="CY34" s="100">
        <v>962.03722606241968</v>
      </c>
      <c r="CZ34" s="100">
        <v>1283.17517289486</v>
      </c>
      <c r="DA34" s="100">
        <v>741.24652701070295</v>
      </c>
      <c r="DB34" s="18"/>
      <c r="DC34" s="17">
        <v>799.24000682114149</v>
      </c>
      <c r="DD34" s="17">
        <v>1077.3975820320682</v>
      </c>
      <c r="DE34" s="17">
        <v>621.55393072362745</v>
      </c>
      <c r="DF34" s="100">
        <v>763.71548665579326</v>
      </c>
      <c r="DG34" s="100">
        <v>1035.20906496205</v>
      </c>
      <c r="DH34" s="100">
        <v>595.45687249632749</v>
      </c>
      <c r="DI34" s="17">
        <v>799.24000682114149</v>
      </c>
      <c r="DJ34" s="17">
        <v>1077.3975820320682</v>
      </c>
      <c r="DK34" s="17">
        <v>621.55393072362745</v>
      </c>
      <c r="DL34" s="100">
        <v>763.71548665579326</v>
      </c>
      <c r="DM34" s="100">
        <v>1035.20906496205</v>
      </c>
      <c r="DN34" s="100">
        <v>595.45687249632749</v>
      </c>
      <c r="DO34" s="18"/>
      <c r="DP34" s="17">
        <v>1996.8348730113769</v>
      </c>
      <c r="DQ34" s="17">
        <v>2582.709497490519</v>
      </c>
      <c r="DR34" s="17">
        <v>1478.965242556558</v>
      </c>
      <c r="DS34" s="100">
        <v>1914.2878221912119</v>
      </c>
      <c r="DT34" s="100">
        <v>2486.0496435698201</v>
      </c>
      <c r="DU34" s="100">
        <v>1416.8652080279885</v>
      </c>
      <c r="DV34" s="17">
        <v>1996.8348730113769</v>
      </c>
      <c r="DW34" s="17">
        <v>2582.709497490519</v>
      </c>
      <c r="DX34" s="17">
        <v>1478.965242556558</v>
      </c>
      <c r="DY34" s="100">
        <v>1914.2878221912119</v>
      </c>
      <c r="DZ34" s="100">
        <v>2486.0496435698201</v>
      </c>
      <c r="EA34" s="100">
        <v>1416.8652080279885</v>
      </c>
    </row>
    <row r="35" spans="2:132" ht="18">
      <c r="B35" s="4" t="str">
        <f>$B$60</f>
        <v>Gas Furnace Split System: 10 SEER, 80 AFUE Furnace</v>
      </c>
      <c r="C35" s="17">
        <v>1451.3965250766144</v>
      </c>
      <c r="D35" s="17">
        <v>1883.947563113346</v>
      </c>
      <c r="E35" s="17">
        <v>1118.1284154998125</v>
      </c>
      <c r="F35" s="100">
        <v>1389.7343438607511</v>
      </c>
      <c r="G35" s="100">
        <v>1811.994246314229</v>
      </c>
      <c r="H35" s="100">
        <v>1071.850216291982</v>
      </c>
      <c r="I35" s="17">
        <v>1451.3965250766144</v>
      </c>
      <c r="J35" s="17">
        <v>1883.947563113346</v>
      </c>
      <c r="K35" s="17">
        <v>1118.1284154998125</v>
      </c>
      <c r="L35" s="100">
        <v>1389.7343438607511</v>
      </c>
      <c r="M35" s="100">
        <v>1811.994246314229</v>
      </c>
      <c r="N35" s="100">
        <v>1071.850216291982</v>
      </c>
      <c r="O35" s="18"/>
      <c r="P35" s="17">
        <v>934.61725275965637</v>
      </c>
      <c r="Q35" s="17">
        <v>1273.1063586984001</v>
      </c>
      <c r="R35" s="17">
        <v>730.98353972250732</v>
      </c>
      <c r="S35" s="100">
        <v>902.13463914436022</v>
      </c>
      <c r="T35" s="100">
        <v>1231.4488968023993</v>
      </c>
      <c r="U35" s="100">
        <v>704.98005429951581</v>
      </c>
      <c r="V35" s="17">
        <v>934.61725275965637</v>
      </c>
      <c r="W35" s="17">
        <v>1273.1063586984001</v>
      </c>
      <c r="X35" s="17">
        <v>730.98353972250732</v>
      </c>
      <c r="Y35" s="100">
        <v>902.13463914436022</v>
      </c>
      <c r="Z35" s="100">
        <v>1231.4488968023993</v>
      </c>
      <c r="AA35" s="100">
        <v>704.98005429951581</v>
      </c>
      <c r="AB35" s="18"/>
      <c r="AC35" s="17">
        <v>801.19706841912489</v>
      </c>
      <c r="AD35" s="17">
        <v>1105.6879326558665</v>
      </c>
      <c r="AE35" s="17">
        <v>627.3154516868475</v>
      </c>
      <c r="AF35" s="100">
        <v>769.67714270578597</v>
      </c>
      <c r="AG35" s="100">
        <v>1066.0640962610482</v>
      </c>
      <c r="AH35" s="100">
        <v>603.35849980525313</v>
      </c>
      <c r="AI35" s="17">
        <v>801.19706841912489</v>
      </c>
      <c r="AJ35" s="17">
        <v>1105.6879326558665</v>
      </c>
      <c r="AK35" s="17">
        <v>627.3154516868475</v>
      </c>
      <c r="AL35" s="100">
        <v>769.67714270578597</v>
      </c>
      <c r="AM35" s="100">
        <v>1066.0640962610482</v>
      </c>
      <c r="AN35" s="100">
        <v>603.35849980525313</v>
      </c>
      <c r="AO35" s="18"/>
      <c r="AP35" s="17">
        <v>742.26918604370599</v>
      </c>
      <c r="AQ35" s="17">
        <v>1034.9202839778052</v>
      </c>
      <c r="AR35" s="17">
        <v>585.72821844558916</v>
      </c>
      <c r="AS35" s="100">
        <v>719.15072687586076</v>
      </c>
      <c r="AT35" s="100">
        <v>1005.6034100424611</v>
      </c>
      <c r="AU35" s="100">
        <v>568.97906207388689</v>
      </c>
      <c r="AV35" s="17">
        <v>742.26918604370599</v>
      </c>
      <c r="AW35" s="17">
        <v>1034.9202839778052</v>
      </c>
      <c r="AX35" s="17">
        <v>585.72821844558916</v>
      </c>
      <c r="AY35" s="100">
        <v>719.15072687586076</v>
      </c>
      <c r="AZ35" s="100">
        <v>1005.6034100424611</v>
      </c>
      <c r="BA35" s="100">
        <v>568.97906207388689</v>
      </c>
      <c r="BB35" s="18"/>
      <c r="BC35" s="17">
        <v>910.03867025431043</v>
      </c>
      <c r="BD35" s="17">
        <v>1236.6080722285822</v>
      </c>
      <c r="BE35" s="17">
        <v>706.19703081041314</v>
      </c>
      <c r="BF35" s="100">
        <v>879.716918306313</v>
      </c>
      <c r="BG35" s="100">
        <v>1198.6670876938792</v>
      </c>
      <c r="BH35" s="100">
        <v>682.48984283280572</v>
      </c>
      <c r="BI35" s="17">
        <v>910.03867025431043</v>
      </c>
      <c r="BJ35" s="17">
        <v>1236.6080722285822</v>
      </c>
      <c r="BK35" s="17">
        <v>706.19703081041314</v>
      </c>
      <c r="BL35" s="100">
        <v>879.716918306313</v>
      </c>
      <c r="BM35" s="100">
        <v>1198.6670876938792</v>
      </c>
      <c r="BN35" s="100">
        <v>682.48984283280572</v>
      </c>
      <c r="BO35" s="18"/>
      <c r="BP35" s="17">
        <v>524.81465430748165</v>
      </c>
      <c r="BQ35" s="17">
        <v>743.34329798837712</v>
      </c>
      <c r="BR35" s="17">
        <v>426.38859915538717</v>
      </c>
      <c r="BS35" s="100">
        <v>517.99337260242146</v>
      </c>
      <c r="BT35" s="100">
        <v>733.1966031758983</v>
      </c>
      <c r="BU35" s="100">
        <v>420.59650437272177</v>
      </c>
      <c r="BV35" s="17">
        <v>524.81465430748165</v>
      </c>
      <c r="BW35" s="17">
        <v>743.34329798837712</v>
      </c>
      <c r="BX35" s="17">
        <v>426.38859915538717</v>
      </c>
      <c r="BY35" s="100">
        <v>517.99337260242146</v>
      </c>
      <c r="BZ35" s="100">
        <v>733.1966031758983</v>
      </c>
      <c r="CA35" s="100">
        <v>420.59650437272177</v>
      </c>
      <c r="CB35" s="18"/>
      <c r="CC35" s="17">
        <v>772.44145662957874</v>
      </c>
      <c r="CD35" s="17">
        <v>1057.3122479673675</v>
      </c>
      <c r="CE35" s="17">
        <v>602.59684700897731</v>
      </c>
      <c r="CF35" s="100">
        <v>743.95622982844111</v>
      </c>
      <c r="CG35" s="100">
        <v>1020.7468037410847</v>
      </c>
      <c r="CH35" s="100">
        <v>580.52909121292748</v>
      </c>
      <c r="CI35" s="17">
        <v>772.44145662957874</v>
      </c>
      <c r="CJ35" s="17">
        <v>1057.3122479673675</v>
      </c>
      <c r="CK35" s="17">
        <v>602.59684700897731</v>
      </c>
      <c r="CL35" s="100">
        <v>743.95622982844111</v>
      </c>
      <c r="CM35" s="100">
        <v>1020.7468037410847</v>
      </c>
      <c r="CN35" s="100">
        <v>580.52909121292748</v>
      </c>
      <c r="CO35" s="18"/>
      <c r="CP35" s="17">
        <v>833.99568056594944</v>
      </c>
      <c r="CQ35" s="17">
        <v>1132.0656760393838</v>
      </c>
      <c r="CR35" s="17">
        <v>647.71216035737871</v>
      </c>
      <c r="CS35" s="100">
        <v>799.81201374701016</v>
      </c>
      <c r="CT35" s="100">
        <v>1091.0595896418638</v>
      </c>
      <c r="CU35" s="100">
        <v>622.64452079711032</v>
      </c>
      <c r="CV35" s="17">
        <v>833.99568056594944</v>
      </c>
      <c r="CW35" s="17">
        <v>1132.0656760393838</v>
      </c>
      <c r="CX35" s="17">
        <v>647.71216035737871</v>
      </c>
      <c r="CY35" s="100">
        <v>799.81201374701016</v>
      </c>
      <c r="CZ35" s="100">
        <v>1091.0595896418638</v>
      </c>
      <c r="DA35" s="100">
        <v>622.64452079711032</v>
      </c>
      <c r="DB35" s="18"/>
      <c r="DC35" s="17">
        <v>678.81983940506836</v>
      </c>
      <c r="DD35" s="17">
        <v>931.14154581492858</v>
      </c>
      <c r="DE35" s="17">
        <v>531.80966064215897</v>
      </c>
      <c r="DF35" s="100">
        <v>654.71710564790374</v>
      </c>
      <c r="DG35" s="100">
        <v>899.63842235484606</v>
      </c>
      <c r="DH35" s="100">
        <v>513.10972257343326</v>
      </c>
      <c r="DI35" s="17">
        <v>678.81983940506836</v>
      </c>
      <c r="DJ35" s="17">
        <v>931.14154581492858</v>
      </c>
      <c r="DK35" s="17">
        <v>531.80966064215897</v>
      </c>
      <c r="DL35" s="100">
        <v>654.71710564790374</v>
      </c>
      <c r="DM35" s="100">
        <v>899.63842235484606</v>
      </c>
      <c r="DN35" s="100">
        <v>513.10972257343326</v>
      </c>
      <c r="DO35" s="18"/>
      <c r="DP35" s="17">
        <v>1567.2881629334163</v>
      </c>
      <c r="DQ35" s="17">
        <v>2080.1707536120971</v>
      </c>
      <c r="DR35" s="17">
        <v>1158.6792131300363</v>
      </c>
      <c r="DS35" s="100">
        <v>1505.7431459677518</v>
      </c>
      <c r="DT35" s="100">
        <v>2008.102558549718</v>
      </c>
      <c r="DU35" s="100">
        <v>1114.2792885463248</v>
      </c>
      <c r="DV35" s="17">
        <v>1567.2881629334163</v>
      </c>
      <c r="DW35" s="17">
        <v>2080.1707536120971</v>
      </c>
      <c r="DX35" s="17">
        <v>1158.6792131300363</v>
      </c>
      <c r="DY35" s="100">
        <v>1505.7431459677518</v>
      </c>
      <c r="DZ35" s="100">
        <v>2008.102558549718</v>
      </c>
      <c r="EA35" s="100">
        <v>1114.2792885463248</v>
      </c>
    </row>
    <row r="36" spans="2:132" ht="18">
      <c r="B36" s="4" t="str">
        <f>$B$61</f>
        <v>Gas Furnace Split System: 12 SEER, 80 AFUE Furnace</v>
      </c>
      <c r="C36" s="17">
        <v>1451.3965250766144</v>
      </c>
      <c r="D36" s="17">
        <v>1883.947563113346</v>
      </c>
      <c r="E36" s="17">
        <v>1118.1284154998125</v>
      </c>
      <c r="F36" s="100">
        <v>1389.7343438607511</v>
      </c>
      <c r="G36" s="100">
        <v>1811.994246314229</v>
      </c>
      <c r="H36" s="100">
        <v>1071.850216291982</v>
      </c>
      <c r="I36" s="17">
        <v>1451.3965250766144</v>
      </c>
      <c r="J36" s="17">
        <v>1883.947563113346</v>
      </c>
      <c r="K36" s="17">
        <v>1118.1284154998125</v>
      </c>
      <c r="L36" s="100">
        <v>1389.7343438607511</v>
      </c>
      <c r="M36" s="100">
        <v>1811.994246314229</v>
      </c>
      <c r="N36" s="100">
        <v>1071.850216291982</v>
      </c>
      <c r="O36" s="18"/>
      <c r="P36" s="17">
        <v>934.61725275965637</v>
      </c>
      <c r="Q36" s="17">
        <v>1273.1063586984001</v>
      </c>
      <c r="R36" s="17">
        <v>730.98353972250732</v>
      </c>
      <c r="S36" s="100">
        <v>902.13463914436022</v>
      </c>
      <c r="T36" s="100">
        <v>1231.4488968023993</v>
      </c>
      <c r="U36" s="100">
        <v>704.98005429951581</v>
      </c>
      <c r="V36" s="17">
        <v>934.61725275965637</v>
      </c>
      <c r="W36" s="17">
        <v>1273.1063586984001</v>
      </c>
      <c r="X36" s="17">
        <v>730.98353972250732</v>
      </c>
      <c r="Y36" s="100">
        <v>902.13463914436022</v>
      </c>
      <c r="Z36" s="100">
        <v>1231.4488968023993</v>
      </c>
      <c r="AA36" s="100">
        <v>704.98005429951581</v>
      </c>
      <c r="AB36" s="18"/>
      <c r="AC36" s="17">
        <v>801.19706841912489</v>
      </c>
      <c r="AD36" s="17">
        <v>1105.6879326558665</v>
      </c>
      <c r="AE36" s="17">
        <v>627.3154516868475</v>
      </c>
      <c r="AF36" s="100">
        <v>769.67714270578597</v>
      </c>
      <c r="AG36" s="100">
        <v>1066.0640962610482</v>
      </c>
      <c r="AH36" s="100">
        <v>603.35849980525313</v>
      </c>
      <c r="AI36" s="17">
        <v>801.19706841912489</v>
      </c>
      <c r="AJ36" s="17">
        <v>1105.6879326558665</v>
      </c>
      <c r="AK36" s="17">
        <v>627.3154516868475</v>
      </c>
      <c r="AL36" s="100">
        <v>769.67714270578597</v>
      </c>
      <c r="AM36" s="100">
        <v>1066.0640962610482</v>
      </c>
      <c r="AN36" s="100">
        <v>603.35849980525313</v>
      </c>
      <c r="AO36" s="18"/>
      <c r="AP36" s="17">
        <v>742.26918604370599</v>
      </c>
      <c r="AQ36" s="17">
        <v>1034.9202839778052</v>
      </c>
      <c r="AR36" s="17">
        <v>585.72821844558916</v>
      </c>
      <c r="AS36" s="100">
        <v>719.15072687586076</v>
      </c>
      <c r="AT36" s="100">
        <v>1005.6034100424611</v>
      </c>
      <c r="AU36" s="100">
        <v>568.97906207388689</v>
      </c>
      <c r="AV36" s="17">
        <v>742.26918604370599</v>
      </c>
      <c r="AW36" s="17">
        <v>1034.9202839778052</v>
      </c>
      <c r="AX36" s="17">
        <v>585.72821844558916</v>
      </c>
      <c r="AY36" s="100">
        <v>719.15072687586076</v>
      </c>
      <c r="AZ36" s="100">
        <v>1005.6034100424611</v>
      </c>
      <c r="BA36" s="100">
        <v>568.97906207388689</v>
      </c>
      <c r="BB36" s="18"/>
      <c r="BC36" s="17">
        <v>910.03867025431043</v>
      </c>
      <c r="BD36" s="17">
        <v>1236.6080722285822</v>
      </c>
      <c r="BE36" s="17">
        <v>706.19703081041314</v>
      </c>
      <c r="BF36" s="100">
        <v>879.716918306313</v>
      </c>
      <c r="BG36" s="100">
        <v>1198.6670876938792</v>
      </c>
      <c r="BH36" s="100">
        <v>682.48984283280572</v>
      </c>
      <c r="BI36" s="17">
        <v>910.03867025431043</v>
      </c>
      <c r="BJ36" s="17">
        <v>1236.6080722285822</v>
      </c>
      <c r="BK36" s="17">
        <v>706.19703081041314</v>
      </c>
      <c r="BL36" s="100">
        <v>879.716918306313</v>
      </c>
      <c r="BM36" s="100">
        <v>1198.6670876938792</v>
      </c>
      <c r="BN36" s="100">
        <v>682.48984283280572</v>
      </c>
      <c r="BO36" s="18"/>
      <c r="BP36" s="17">
        <v>524.81465430748165</v>
      </c>
      <c r="BQ36" s="17">
        <v>743.34329798837712</v>
      </c>
      <c r="BR36" s="17">
        <v>426.38859915538717</v>
      </c>
      <c r="BS36" s="100">
        <v>517.99337260242146</v>
      </c>
      <c r="BT36" s="100">
        <v>733.1966031758983</v>
      </c>
      <c r="BU36" s="100">
        <v>420.59650437272177</v>
      </c>
      <c r="BV36" s="17">
        <v>524.81465430748165</v>
      </c>
      <c r="BW36" s="17">
        <v>743.34329798837712</v>
      </c>
      <c r="BX36" s="17">
        <v>426.38859915538717</v>
      </c>
      <c r="BY36" s="100">
        <v>517.99337260242146</v>
      </c>
      <c r="BZ36" s="100">
        <v>733.1966031758983</v>
      </c>
      <c r="CA36" s="100">
        <v>420.59650437272177</v>
      </c>
      <c r="CB36" s="18"/>
      <c r="CC36" s="17">
        <v>772.44145662957874</v>
      </c>
      <c r="CD36" s="17">
        <v>1057.3122479673675</v>
      </c>
      <c r="CE36" s="17">
        <v>602.59684700897731</v>
      </c>
      <c r="CF36" s="100">
        <v>743.95622982844111</v>
      </c>
      <c r="CG36" s="100">
        <v>1020.7468037410847</v>
      </c>
      <c r="CH36" s="100">
        <v>580.52909121292748</v>
      </c>
      <c r="CI36" s="17">
        <v>772.44145662957874</v>
      </c>
      <c r="CJ36" s="17">
        <v>1057.3122479673675</v>
      </c>
      <c r="CK36" s="17">
        <v>602.59684700897731</v>
      </c>
      <c r="CL36" s="100">
        <v>743.95622982844111</v>
      </c>
      <c r="CM36" s="100">
        <v>1020.7468037410847</v>
      </c>
      <c r="CN36" s="100">
        <v>580.52909121292748</v>
      </c>
      <c r="CO36" s="18"/>
      <c r="CP36" s="17">
        <v>833.99568056594944</v>
      </c>
      <c r="CQ36" s="17">
        <v>1132.0656760393838</v>
      </c>
      <c r="CR36" s="17">
        <v>647.71216035737871</v>
      </c>
      <c r="CS36" s="100">
        <v>799.81201374701016</v>
      </c>
      <c r="CT36" s="100">
        <v>1091.0595896418638</v>
      </c>
      <c r="CU36" s="100">
        <v>622.64452079711032</v>
      </c>
      <c r="CV36" s="17">
        <v>833.99568056594944</v>
      </c>
      <c r="CW36" s="17">
        <v>1132.0656760393838</v>
      </c>
      <c r="CX36" s="17">
        <v>647.71216035737871</v>
      </c>
      <c r="CY36" s="100">
        <v>799.81201374701016</v>
      </c>
      <c r="CZ36" s="100">
        <v>1091.0595896418638</v>
      </c>
      <c r="DA36" s="100">
        <v>622.64452079711032</v>
      </c>
      <c r="DB36" s="18"/>
      <c r="DC36" s="17">
        <v>678.81983940506836</v>
      </c>
      <c r="DD36" s="17">
        <v>931.14154581492858</v>
      </c>
      <c r="DE36" s="17">
        <v>531.80966064215897</v>
      </c>
      <c r="DF36" s="100">
        <v>654.71710564790374</v>
      </c>
      <c r="DG36" s="100">
        <v>899.63842235484606</v>
      </c>
      <c r="DH36" s="100">
        <v>513.10972257343326</v>
      </c>
      <c r="DI36" s="17">
        <v>678.81983940506836</v>
      </c>
      <c r="DJ36" s="17">
        <v>931.14154581492858</v>
      </c>
      <c r="DK36" s="17">
        <v>531.80966064215897</v>
      </c>
      <c r="DL36" s="100">
        <v>654.71710564790374</v>
      </c>
      <c r="DM36" s="100">
        <v>899.63842235484606</v>
      </c>
      <c r="DN36" s="100">
        <v>513.10972257343326</v>
      </c>
      <c r="DO36" s="18"/>
      <c r="DP36" s="17">
        <v>1567.2881629334163</v>
      </c>
      <c r="DQ36" s="17">
        <v>2080.1707536120971</v>
      </c>
      <c r="DR36" s="17">
        <v>1158.6792131300363</v>
      </c>
      <c r="DS36" s="100">
        <v>1505.7431459677518</v>
      </c>
      <c r="DT36" s="100">
        <v>2008.102558549718</v>
      </c>
      <c r="DU36" s="100">
        <v>1114.2792885463248</v>
      </c>
      <c r="DV36" s="17">
        <v>1567.2881629334163</v>
      </c>
      <c r="DW36" s="17">
        <v>2080.1707536120971</v>
      </c>
      <c r="DX36" s="17">
        <v>1158.6792131300363</v>
      </c>
      <c r="DY36" s="100">
        <v>1505.7431459677518</v>
      </c>
      <c r="DZ36" s="100">
        <v>2008.102558549718</v>
      </c>
      <c r="EA36" s="100">
        <v>1114.2792885463248</v>
      </c>
    </row>
    <row r="37" spans="2:132" ht="18">
      <c r="B37" s="4" t="str">
        <f>$B$62</f>
        <v>Gas Furnace Split System: 13 SEER, 80 AFUE Furnace</v>
      </c>
      <c r="C37" s="17">
        <v>1451.4186558693757</v>
      </c>
      <c r="D37" s="17">
        <v>1883.9791903370415</v>
      </c>
      <c r="E37" s="17">
        <v>1118.1456828052512</v>
      </c>
      <c r="F37" s="100">
        <v>1389.7470538545276</v>
      </c>
      <c r="G37" s="100">
        <v>1812.0124556327453</v>
      </c>
      <c r="H37" s="100">
        <v>1071.8599595811163</v>
      </c>
      <c r="I37" s="17">
        <v>1451.4186558693757</v>
      </c>
      <c r="J37" s="17">
        <v>1883.9791903370415</v>
      </c>
      <c r="K37" s="17">
        <v>1118.1456828052512</v>
      </c>
      <c r="L37" s="100">
        <v>1389.7470538545276</v>
      </c>
      <c r="M37" s="100">
        <v>1812.0124556327453</v>
      </c>
      <c r="N37" s="100">
        <v>1071.8599595811163</v>
      </c>
      <c r="O37" s="18"/>
      <c r="P37" s="17">
        <v>934.62573799239908</v>
      </c>
      <c r="Q37" s="17">
        <v>1273.1177052417615</v>
      </c>
      <c r="R37" s="17">
        <v>730.92010696476041</v>
      </c>
      <c r="S37" s="100">
        <v>902.1482644749799</v>
      </c>
      <c r="T37" s="100">
        <v>1231.4663172923997</v>
      </c>
      <c r="U37" s="100">
        <v>704.99031653316365</v>
      </c>
      <c r="V37" s="17">
        <v>934.62573799239908</v>
      </c>
      <c r="W37" s="17">
        <v>1273.1177052417615</v>
      </c>
      <c r="X37" s="17">
        <v>730.92010696476041</v>
      </c>
      <c r="Y37" s="100">
        <v>902.1482644749799</v>
      </c>
      <c r="Z37" s="100">
        <v>1231.4663172923997</v>
      </c>
      <c r="AA37" s="100">
        <v>704.99031653316365</v>
      </c>
      <c r="AB37" s="18"/>
      <c r="AC37" s="17">
        <v>801.19762729868557</v>
      </c>
      <c r="AD37" s="17">
        <v>1105.688646176407</v>
      </c>
      <c r="AE37" s="17">
        <v>627.31593257907491</v>
      </c>
      <c r="AF37" s="100">
        <v>769.68111599034273</v>
      </c>
      <c r="AG37" s="100">
        <v>1066.0699304216455</v>
      </c>
      <c r="AH37" s="100">
        <v>603.36162954817075</v>
      </c>
      <c r="AI37" s="17">
        <v>801.19762729868557</v>
      </c>
      <c r="AJ37" s="17">
        <v>1105.688646176407</v>
      </c>
      <c r="AK37" s="17">
        <v>627.31593257907491</v>
      </c>
      <c r="AL37" s="100">
        <v>769.68111599034273</v>
      </c>
      <c r="AM37" s="100">
        <v>1066.0699304216455</v>
      </c>
      <c r="AN37" s="100">
        <v>603.36162954817075</v>
      </c>
      <c r="AO37" s="18"/>
      <c r="AP37" s="17">
        <v>742.26755402100639</v>
      </c>
      <c r="AQ37" s="17">
        <v>1034.9178481374672</v>
      </c>
      <c r="AR37" s="17">
        <v>585.72700526216897</v>
      </c>
      <c r="AS37" s="100">
        <v>719.1508100902829</v>
      </c>
      <c r="AT37" s="100">
        <v>1005.6034991190616</v>
      </c>
      <c r="AU37" s="100">
        <v>568.97912504849035</v>
      </c>
      <c r="AV37" s="17">
        <v>742.26755402100639</v>
      </c>
      <c r="AW37" s="17">
        <v>1034.9178481374672</v>
      </c>
      <c r="AX37" s="17">
        <v>585.72700526216897</v>
      </c>
      <c r="AY37" s="100">
        <v>719.1508100902829</v>
      </c>
      <c r="AZ37" s="100">
        <v>1005.6034991190616</v>
      </c>
      <c r="BA37" s="100">
        <v>568.97912504849035</v>
      </c>
      <c r="BB37" s="18"/>
      <c r="BC37" s="17">
        <v>910.22577442539512</v>
      </c>
      <c r="BD37" s="17">
        <v>1236.6221818021231</v>
      </c>
      <c r="BE37" s="17">
        <v>706.20440121949775</v>
      </c>
      <c r="BF37" s="100">
        <v>879.75838673698331</v>
      </c>
      <c r="BG37" s="100">
        <v>1198.69732252068</v>
      </c>
      <c r="BH37" s="100">
        <v>682.50536768668087</v>
      </c>
      <c r="BI37" s="17">
        <v>910.22577442539512</v>
      </c>
      <c r="BJ37" s="17">
        <v>1236.6221818021231</v>
      </c>
      <c r="BK37" s="17">
        <v>706.20440121949775</v>
      </c>
      <c r="BL37" s="100">
        <v>879.75838673698331</v>
      </c>
      <c r="BM37" s="100">
        <v>1198.69732252068</v>
      </c>
      <c r="BN37" s="100">
        <v>682.50536768668087</v>
      </c>
      <c r="BO37" s="18"/>
      <c r="BP37" s="17">
        <v>524.81439343315583</v>
      </c>
      <c r="BQ37" s="17">
        <v>743.34286697177879</v>
      </c>
      <c r="BR37" s="17">
        <v>426.38840930633177</v>
      </c>
      <c r="BS37" s="100">
        <v>517.99451649827085</v>
      </c>
      <c r="BT37" s="100">
        <v>733.19833640579918</v>
      </c>
      <c r="BU37" s="100">
        <v>420.59734465433286</v>
      </c>
      <c r="BV37" s="17">
        <v>524.81439343315583</v>
      </c>
      <c r="BW37" s="17">
        <v>743.34286697177879</v>
      </c>
      <c r="BX37" s="17">
        <v>426.38840930633177</v>
      </c>
      <c r="BY37" s="100">
        <v>517.99451649827085</v>
      </c>
      <c r="BZ37" s="100">
        <v>733.19833640579918</v>
      </c>
      <c r="CA37" s="100">
        <v>420.59734465433286</v>
      </c>
      <c r="CB37" s="18"/>
      <c r="CC37" s="17">
        <v>772.46696785916208</v>
      </c>
      <c r="CD37" s="17">
        <v>1057.3354135241464</v>
      </c>
      <c r="CE37" s="17">
        <v>602.6080371596031</v>
      </c>
      <c r="CF37" s="100">
        <v>743.97296511774164</v>
      </c>
      <c r="CG37" s="100">
        <v>1020.7700494151458</v>
      </c>
      <c r="CH37" s="100">
        <v>580.5582437035456</v>
      </c>
      <c r="CI37" s="17">
        <v>772.46696785916208</v>
      </c>
      <c r="CJ37" s="17">
        <v>1057.3354135241464</v>
      </c>
      <c r="CK37" s="17">
        <v>602.6080371596031</v>
      </c>
      <c r="CL37" s="100">
        <v>743.97296511774164</v>
      </c>
      <c r="CM37" s="100">
        <v>1020.7700494151458</v>
      </c>
      <c r="CN37" s="100">
        <v>580.5582437035456</v>
      </c>
      <c r="CO37" s="18"/>
      <c r="CP37" s="17">
        <v>834.00302228457372</v>
      </c>
      <c r="CQ37" s="17">
        <v>1132.0682754229827</v>
      </c>
      <c r="CR37" s="17">
        <v>647.71330549417428</v>
      </c>
      <c r="CS37" s="100">
        <v>799.81492999170723</v>
      </c>
      <c r="CT37" s="100">
        <v>1091.0640402984652</v>
      </c>
      <c r="CU37" s="100">
        <v>622.6465899798261</v>
      </c>
      <c r="CV37" s="17">
        <v>834.00302228457372</v>
      </c>
      <c r="CW37" s="17">
        <v>1132.0682754229827</v>
      </c>
      <c r="CX37" s="17">
        <v>647.71330549417428</v>
      </c>
      <c r="CY37" s="100">
        <v>799.81492999170723</v>
      </c>
      <c r="CZ37" s="100">
        <v>1091.0640402984652</v>
      </c>
      <c r="DA37" s="100">
        <v>622.6465899798261</v>
      </c>
      <c r="DB37" s="18"/>
      <c r="DC37" s="17">
        <v>678.82757327588467</v>
      </c>
      <c r="DD37" s="17">
        <v>931.15159660003076</v>
      </c>
      <c r="DE37" s="17">
        <v>531.81451311760804</v>
      </c>
      <c r="DF37" s="100">
        <v>654.77769846778585</v>
      </c>
      <c r="DG37" s="100">
        <v>899.65426810044585</v>
      </c>
      <c r="DH37" s="100">
        <v>513.11739858884766</v>
      </c>
      <c r="DI37" s="17">
        <v>678.82757327588467</v>
      </c>
      <c r="DJ37" s="17">
        <v>931.15159660003076</v>
      </c>
      <c r="DK37" s="17">
        <v>531.81451311760804</v>
      </c>
      <c r="DL37" s="100">
        <v>654.77769846778585</v>
      </c>
      <c r="DM37" s="100">
        <v>899.65426810044585</v>
      </c>
      <c r="DN37" s="100">
        <v>513.11739858884766</v>
      </c>
      <c r="DO37" s="18"/>
      <c r="DP37" s="17">
        <v>1567.2835472596707</v>
      </c>
      <c r="DQ37" s="17">
        <v>2080.1641222147</v>
      </c>
      <c r="DR37" s="17">
        <v>1158.6757369862487</v>
      </c>
      <c r="DS37" s="100">
        <v>1505.739893876957</v>
      </c>
      <c r="DT37" s="100">
        <v>2008.0978706753153</v>
      </c>
      <c r="DU37" s="100">
        <v>1114.2768041089994</v>
      </c>
      <c r="DV37" s="17">
        <v>1567.2835472596707</v>
      </c>
      <c r="DW37" s="17">
        <v>2080.1641222147</v>
      </c>
      <c r="DX37" s="17">
        <v>1158.6757369862487</v>
      </c>
      <c r="DY37" s="100">
        <v>1505.739893876957</v>
      </c>
      <c r="DZ37" s="100">
        <v>2008.0978706753153</v>
      </c>
      <c r="EA37" s="100">
        <v>1114.2768041089994</v>
      </c>
    </row>
    <row r="38" spans="2:132" ht="18">
      <c r="B38" s="4" t="str">
        <f>$B$63</f>
        <v>Gas Furnace Split System: 14 SEER, 80 AFUE Furnace</v>
      </c>
      <c r="C38" s="17">
        <v>1451.4186558693757</v>
      </c>
      <c r="D38" s="17">
        <v>1883.9791903370415</v>
      </c>
      <c r="E38" s="17">
        <v>1118.1456828052512</v>
      </c>
      <c r="F38" s="100">
        <v>1389.7470538545276</v>
      </c>
      <c r="G38" s="100">
        <v>1812.0124556327453</v>
      </c>
      <c r="H38" s="100">
        <v>1071.8599595811163</v>
      </c>
      <c r="I38" s="17">
        <v>1451.4186558693757</v>
      </c>
      <c r="J38" s="17">
        <v>1883.9791903370415</v>
      </c>
      <c r="K38" s="17">
        <v>1118.1456828052512</v>
      </c>
      <c r="L38" s="100">
        <v>1389.7470538545276</v>
      </c>
      <c r="M38" s="100">
        <v>1812.0124556327453</v>
      </c>
      <c r="N38" s="100">
        <v>1071.8599595811163</v>
      </c>
      <c r="O38" s="18"/>
      <c r="P38" s="17">
        <v>934.62573799239908</v>
      </c>
      <c r="Q38" s="17">
        <v>1273.1177052417615</v>
      </c>
      <c r="R38" s="17">
        <v>730.92010696476041</v>
      </c>
      <c r="S38" s="100">
        <v>902.1482644749799</v>
      </c>
      <c r="T38" s="100">
        <v>1231.4663172923997</v>
      </c>
      <c r="U38" s="100">
        <v>704.99031653316365</v>
      </c>
      <c r="V38" s="17">
        <v>934.62573799239908</v>
      </c>
      <c r="W38" s="17">
        <v>1273.1177052417615</v>
      </c>
      <c r="X38" s="17">
        <v>730.92010696476041</v>
      </c>
      <c r="Y38" s="100">
        <v>902.1482644749799</v>
      </c>
      <c r="Z38" s="100">
        <v>1231.4663172923997</v>
      </c>
      <c r="AA38" s="100">
        <v>704.99031653316365</v>
      </c>
      <c r="AB38" s="18"/>
      <c r="AC38" s="17">
        <v>801.19762729868557</v>
      </c>
      <c r="AD38" s="17">
        <v>1105.688646176407</v>
      </c>
      <c r="AE38" s="17">
        <v>627.31593257907491</v>
      </c>
      <c r="AF38" s="100">
        <v>769.68111599034273</v>
      </c>
      <c r="AG38" s="100">
        <v>1066.0699304216455</v>
      </c>
      <c r="AH38" s="100">
        <v>603.36162954817075</v>
      </c>
      <c r="AI38" s="17">
        <v>801.19762729868557</v>
      </c>
      <c r="AJ38" s="17">
        <v>1105.688646176407</v>
      </c>
      <c r="AK38" s="17">
        <v>627.31593257907491</v>
      </c>
      <c r="AL38" s="100">
        <v>769.68111599034273</v>
      </c>
      <c r="AM38" s="100">
        <v>1066.0699304216455</v>
      </c>
      <c r="AN38" s="100">
        <v>603.36162954817075</v>
      </c>
      <c r="AO38" s="18"/>
      <c r="AP38" s="17">
        <v>742.26755402100639</v>
      </c>
      <c r="AQ38" s="17">
        <v>1034.9178481374672</v>
      </c>
      <c r="AR38" s="17">
        <v>585.72700526216897</v>
      </c>
      <c r="AS38" s="100">
        <v>719.1508100902829</v>
      </c>
      <c r="AT38" s="100">
        <v>1005.6034991190616</v>
      </c>
      <c r="AU38" s="100">
        <v>568.97912504849035</v>
      </c>
      <c r="AV38" s="17">
        <v>742.26755402100639</v>
      </c>
      <c r="AW38" s="17">
        <v>1034.9178481374672</v>
      </c>
      <c r="AX38" s="17">
        <v>585.72700526216897</v>
      </c>
      <c r="AY38" s="100">
        <v>719.1508100902829</v>
      </c>
      <c r="AZ38" s="100">
        <v>1005.6034991190616</v>
      </c>
      <c r="BA38" s="100">
        <v>568.97912504849035</v>
      </c>
      <c r="BB38" s="18"/>
      <c r="BC38" s="17">
        <v>910.22577442539512</v>
      </c>
      <c r="BD38" s="17">
        <v>1236.6221818021231</v>
      </c>
      <c r="BE38" s="17">
        <v>706.20440121949775</v>
      </c>
      <c r="BF38" s="100">
        <v>879.75838673698331</v>
      </c>
      <c r="BG38" s="100">
        <v>1198.69732252068</v>
      </c>
      <c r="BH38" s="100">
        <v>682.50536768668087</v>
      </c>
      <c r="BI38" s="17">
        <v>910.22577442539512</v>
      </c>
      <c r="BJ38" s="17">
        <v>1236.6221818021231</v>
      </c>
      <c r="BK38" s="17">
        <v>706.20440121949775</v>
      </c>
      <c r="BL38" s="100">
        <v>879.75838673698331</v>
      </c>
      <c r="BM38" s="100">
        <v>1198.69732252068</v>
      </c>
      <c r="BN38" s="100">
        <v>682.50536768668087</v>
      </c>
      <c r="BO38" s="18"/>
      <c r="BP38" s="17">
        <v>524.81439343315583</v>
      </c>
      <c r="BQ38" s="17">
        <v>743.34286697177879</v>
      </c>
      <c r="BR38" s="17">
        <v>426.38840930633177</v>
      </c>
      <c r="BS38" s="100">
        <v>517.99451649827085</v>
      </c>
      <c r="BT38" s="100">
        <v>733.19833640579918</v>
      </c>
      <c r="BU38" s="100">
        <v>420.59734465433286</v>
      </c>
      <c r="BV38" s="17">
        <v>524.81439343315583</v>
      </c>
      <c r="BW38" s="17">
        <v>743.34286697177879</v>
      </c>
      <c r="BX38" s="17">
        <v>426.38840930633177</v>
      </c>
      <c r="BY38" s="100">
        <v>517.99451649827085</v>
      </c>
      <c r="BZ38" s="100">
        <v>733.19833640579918</v>
      </c>
      <c r="CA38" s="100">
        <v>420.59734465433286</v>
      </c>
      <c r="CB38" s="18"/>
      <c r="CC38" s="17">
        <v>772.46696785916208</v>
      </c>
      <c r="CD38" s="17">
        <v>1057.3354135241464</v>
      </c>
      <c r="CE38" s="17">
        <v>602.6080371596031</v>
      </c>
      <c r="CF38" s="100">
        <v>743.97296511774164</v>
      </c>
      <c r="CG38" s="100">
        <v>1020.7700494151458</v>
      </c>
      <c r="CH38" s="100">
        <v>580.5582437035456</v>
      </c>
      <c r="CI38" s="17">
        <v>772.46696785916208</v>
      </c>
      <c r="CJ38" s="17">
        <v>1057.3354135241464</v>
      </c>
      <c r="CK38" s="17">
        <v>602.6080371596031</v>
      </c>
      <c r="CL38" s="100">
        <v>743.97296511774164</v>
      </c>
      <c r="CM38" s="100">
        <v>1020.7700494151458</v>
      </c>
      <c r="CN38" s="100">
        <v>580.5582437035456</v>
      </c>
      <c r="CO38" s="18"/>
      <c r="CP38" s="17">
        <v>834.00302228457372</v>
      </c>
      <c r="CQ38" s="17">
        <v>1132.0682754229827</v>
      </c>
      <c r="CR38" s="17">
        <v>647.71330549417428</v>
      </c>
      <c r="CS38" s="100">
        <v>799.81492999170723</v>
      </c>
      <c r="CT38" s="100">
        <v>1091.0640402984652</v>
      </c>
      <c r="CU38" s="100">
        <v>622.6465899798261</v>
      </c>
      <c r="CV38" s="17">
        <v>834.00302228457372</v>
      </c>
      <c r="CW38" s="17">
        <v>1132.0682754229827</v>
      </c>
      <c r="CX38" s="17">
        <v>647.71330549417428</v>
      </c>
      <c r="CY38" s="100">
        <v>799.81492999170723</v>
      </c>
      <c r="CZ38" s="100">
        <v>1091.0640402984652</v>
      </c>
      <c r="DA38" s="100">
        <v>622.6465899798261</v>
      </c>
      <c r="DB38" s="18"/>
      <c r="DC38" s="17">
        <v>678.82757327588467</v>
      </c>
      <c r="DD38" s="17">
        <v>931.15159660003076</v>
      </c>
      <c r="DE38" s="17">
        <v>531.81451311760804</v>
      </c>
      <c r="DF38" s="100">
        <v>654.77769846778585</v>
      </c>
      <c r="DG38" s="100">
        <v>899.65426810044585</v>
      </c>
      <c r="DH38" s="100">
        <v>513.11739858884766</v>
      </c>
      <c r="DI38" s="17">
        <v>678.82757327588467</v>
      </c>
      <c r="DJ38" s="17">
        <v>931.15159660003076</v>
      </c>
      <c r="DK38" s="17">
        <v>531.81451311760804</v>
      </c>
      <c r="DL38" s="100">
        <v>654.77769846778585</v>
      </c>
      <c r="DM38" s="100">
        <v>899.65426810044585</v>
      </c>
      <c r="DN38" s="100">
        <v>513.11739858884766</v>
      </c>
      <c r="DO38" s="18"/>
      <c r="DP38" s="17">
        <v>1567.2835472596707</v>
      </c>
      <c r="DQ38" s="17">
        <v>2080.1641222147</v>
      </c>
      <c r="DR38" s="17">
        <v>1158.6757369862487</v>
      </c>
      <c r="DS38" s="100">
        <v>1505.739893876957</v>
      </c>
      <c r="DT38" s="100">
        <v>2008.0978706753153</v>
      </c>
      <c r="DU38" s="100">
        <v>1114.2768041089994</v>
      </c>
      <c r="DV38" s="17">
        <v>1567.2835472596707</v>
      </c>
      <c r="DW38" s="17">
        <v>2080.1641222147</v>
      </c>
      <c r="DX38" s="17">
        <v>1158.6757369862487</v>
      </c>
      <c r="DY38" s="100">
        <v>1505.739893876957</v>
      </c>
      <c r="DZ38" s="100">
        <v>2008.0978706753153</v>
      </c>
      <c r="EA38" s="100">
        <v>1114.2768041089994</v>
      </c>
    </row>
    <row r="39" spans="2:132" ht="18">
      <c r="B39" s="4" t="str">
        <f>$B$64</f>
        <v>Gas Furnace Packaged Unit: 14 SEER, 80 AFUE Furnace</v>
      </c>
      <c r="C39" s="17">
        <v>1495.6020018003233</v>
      </c>
      <c r="D39" s="17">
        <v>1935.7312038197485</v>
      </c>
      <c r="E39" s="17">
        <v>1151.3885058696212</v>
      </c>
      <c r="F39" s="100">
        <v>1432.1109746313789</v>
      </c>
      <c r="G39" s="100">
        <v>1861.6547698673523</v>
      </c>
      <c r="H39" s="100">
        <v>1103.7776523829039</v>
      </c>
      <c r="I39" s="17">
        <v>1495.6020018003233</v>
      </c>
      <c r="J39" s="17">
        <v>1935.7312038197485</v>
      </c>
      <c r="K39" s="17">
        <v>1151.3885058696212</v>
      </c>
      <c r="L39" s="100">
        <v>1432.1109746313789</v>
      </c>
      <c r="M39" s="100">
        <v>1861.6547698673523</v>
      </c>
      <c r="N39" s="100">
        <v>1103.7776523829039</v>
      </c>
      <c r="O39" s="18"/>
      <c r="P39" s="17">
        <v>954.28598603811372</v>
      </c>
      <c r="Q39" s="17">
        <v>1297.0193318426716</v>
      </c>
      <c r="R39" s="17">
        <v>745.70694244961896</v>
      </c>
      <c r="S39" s="100">
        <v>920.77831664435735</v>
      </c>
      <c r="T39" s="100">
        <v>1255.0659357450822</v>
      </c>
      <c r="U39" s="100">
        <v>719.69737803847386</v>
      </c>
      <c r="V39" s="17">
        <v>954.28598603811372</v>
      </c>
      <c r="W39" s="17">
        <v>1297.0193318426716</v>
      </c>
      <c r="X39" s="17">
        <v>745.70694244961908</v>
      </c>
      <c r="Y39" s="100">
        <v>920.77831664435757</v>
      </c>
      <c r="Z39" s="100">
        <v>1255.0659357450822</v>
      </c>
      <c r="AA39" s="100">
        <v>719.69737803847374</v>
      </c>
      <c r="AB39" s="18"/>
      <c r="AC39" s="17">
        <v>817.8025892263596</v>
      </c>
      <c r="AD39" s="17">
        <v>1125.5580167029623</v>
      </c>
      <c r="AE39" s="17">
        <v>639.51349689686231</v>
      </c>
      <c r="AF39" s="100">
        <v>784.75251222511815</v>
      </c>
      <c r="AG39" s="100">
        <v>1084.8602256533852</v>
      </c>
      <c r="AH39" s="100">
        <v>614.41570077487063</v>
      </c>
      <c r="AI39" s="17">
        <v>817.8025892263596</v>
      </c>
      <c r="AJ39" s="17">
        <v>1125.5580167029623</v>
      </c>
      <c r="AK39" s="17">
        <v>639.51349689686231</v>
      </c>
      <c r="AL39" s="100">
        <v>784.75251222511815</v>
      </c>
      <c r="AM39" s="100">
        <v>1084.8602256533852</v>
      </c>
      <c r="AN39" s="100">
        <v>614.41570077487063</v>
      </c>
      <c r="AO39" s="18"/>
      <c r="AP39" s="17">
        <v>758.85193557490857</v>
      </c>
      <c r="AQ39" s="17">
        <v>1055.6357491357232</v>
      </c>
      <c r="AR39" s="17">
        <v>597.36162667028407</v>
      </c>
      <c r="AS39" s="100">
        <v>735.40695931256323</v>
      </c>
      <c r="AT39" s="100">
        <v>1026.0317271601914</v>
      </c>
      <c r="AU39" s="100">
        <v>580.44046379463316</v>
      </c>
      <c r="AV39" s="17">
        <v>758.85193557490857</v>
      </c>
      <c r="AW39" s="17">
        <v>1055.6357491357235</v>
      </c>
      <c r="AX39" s="17">
        <v>597.36162667028407</v>
      </c>
      <c r="AY39" s="100">
        <v>735.40695931256323</v>
      </c>
      <c r="AZ39" s="100">
        <v>1026.0317271601914</v>
      </c>
      <c r="BA39" s="100">
        <v>580.44046379463316</v>
      </c>
      <c r="BB39" s="18"/>
      <c r="BC39" s="17">
        <v>925.5644136557853</v>
      </c>
      <c r="BD39" s="17">
        <v>1255.615764157129</v>
      </c>
      <c r="BE39" s="17">
        <v>718.21431850408669</v>
      </c>
      <c r="BF39" s="100">
        <v>895.43757427883827</v>
      </c>
      <c r="BG39" s="100">
        <v>1218.3986371168673</v>
      </c>
      <c r="BH39" s="100">
        <v>694.65046407655052</v>
      </c>
      <c r="BI39" s="17">
        <v>925.5644136557853</v>
      </c>
      <c r="BJ39" s="17">
        <v>1255.615764157129</v>
      </c>
      <c r="BK39" s="17">
        <v>718.21431850408669</v>
      </c>
      <c r="BL39" s="100">
        <v>895.43757427883816</v>
      </c>
      <c r="BM39" s="100">
        <v>1218.3986371168673</v>
      </c>
      <c r="BN39" s="100">
        <v>694.65046407655052</v>
      </c>
      <c r="BO39" s="18"/>
      <c r="BP39" s="17">
        <v>528.81862525318331</v>
      </c>
      <c r="BQ39" s="17">
        <v>749.08720600513811</v>
      </c>
      <c r="BR39" s="17">
        <v>429.50755252952678</v>
      </c>
      <c r="BS39" s="100">
        <v>521.86778289005781</v>
      </c>
      <c r="BT39" s="100">
        <v>738.84052083343079</v>
      </c>
      <c r="BU39" s="100">
        <v>423.67952484768455</v>
      </c>
      <c r="BV39" s="17">
        <v>528.81862525318343</v>
      </c>
      <c r="BW39" s="17">
        <v>749.08720600513811</v>
      </c>
      <c r="BX39" s="17">
        <v>429.50755252952678</v>
      </c>
      <c r="BY39" s="100">
        <v>521.86778289005781</v>
      </c>
      <c r="BZ39" s="100">
        <v>738.84052083343079</v>
      </c>
      <c r="CA39" s="100">
        <v>423.67952484768455</v>
      </c>
      <c r="CB39" s="18"/>
      <c r="CC39" s="17">
        <v>788.2091147789879</v>
      </c>
      <c r="CD39" s="17">
        <v>1076.1794850109006</v>
      </c>
      <c r="CE39" s="17">
        <v>614.16903071209038</v>
      </c>
      <c r="CF39" s="100">
        <v>758.30263972557805</v>
      </c>
      <c r="CG39" s="100">
        <v>1038.3934449779213</v>
      </c>
      <c r="CH39" s="100">
        <v>591.33110178574555</v>
      </c>
      <c r="CI39" s="17">
        <v>788.2091147789879</v>
      </c>
      <c r="CJ39" s="17">
        <v>1076.1794850109006</v>
      </c>
      <c r="CK39" s="17">
        <v>614.16903071209038</v>
      </c>
      <c r="CL39" s="100">
        <v>758.30263972557805</v>
      </c>
      <c r="CM39" s="100">
        <v>1038.3934449779213</v>
      </c>
      <c r="CN39" s="100">
        <v>591.33110178574555</v>
      </c>
      <c r="CO39" s="18"/>
      <c r="CP39" s="17">
        <v>857.55708678692338</v>
      </c>
      <c r="CQ39" s="17">
        <v>1160.0245156096025</v>
      </c>
      <c r="CR39" s="17">
        <v>664.64690398725145</v>
      </c>
      <c r="CS39" s="100">
        <v>799.81492999170723</v>
      </c>
      <c r="CT39" s="100">
        <v>1091.0640402984652</v>
      </c>
      <c r="CU39" s="100">
        <v>622.6465899798261</v>
      </c>
      <c r="CV39" s="17">
        <v>857.55708678692338</v>
      </c>
      <c r="CW39" s="17">
        <v>1160.0245156096025</v>
      </c>
      <c r="CX39" s="17">
        <v>664.64690398725145</v>
      </c>
      <c r="CY39" s="100">
        <v>799.81492999170723</v>
      </c>
      <c r="CZ39" s="100">
        <v>1091.0640402984652</v>
      </c>
      <c r="DA39" s="100">
        <v>622.6465899798261</v>
      </c>
      <c r="DB39" s="18"/>
      <c r="DC39" s="17">
        <v>692.11301311622606</v>
      </c>
      <c r="DD39" s="17">
        <v>948.01871992303586</v>
      </c>
      <c r="DE39" s="17">
        <v>542.20500225383614</v>
      </c>
      <c r="DF39" s="100">
        <v>666.87051656494623</v>
      </c>
      <c r="DG39" s="100">
        <v>915.0213193775221</v>
      </c>
      <c r="DH39" s="100">
        <v>521.91500849655608</v>
      </c>
      <c r="DI39" s="17">
        <v>692.11301311622606</v>
      </c>
      <c r="DJ39" s="17">
        <v>948.01871992303586</v>
      </c>
      <c r="DK39" s="17">
        <v>542.20500225383614</v>
      </c>
      <c r="DL39" s="100">
        <v>666.87051656494623</v>
      </c>
      <c r="DM39" s="100">
        <v>915.0213193775221</v>
      </c>
      <c r="DN39" s="100">
        <v>521.91500849655608</v>
      </c>
      <c r="DO39" s="18"/>
      <c r="DP39" s="17">
        <v>1639.3370592142664</v>
      </c>
      <c r="DQ39" s="17">
        <v>2164.2222666063371</v>
      </c>
      <c r="DR39" s="17">
        <v>1211.419444250816</v>
      </c>
      <c r="DS39" s="100">
        <v>1573.6841278036882</v>
      </c>
      <c r="DT39" s="100">
        <v>2087.5503520674938</v>
      </c>
      <c r="DU39" s="100">
        <v>1164.2094792760377</v>
      </c>
      <c r="DV39" s="17">
        <v>1639.3370592142664</v>
      </c>
      <c r="DW39" s="17">
        <v>2164.2222666063371</v>
      </c>
      <c r="DX39" s="17">
        <v>1211.4194442508162</v>
      </c>
      <c r="DY39" s="100">
        <v>1573.6841278036882</v>
      </c>
      <c r="DZ39" s="100">
        <v>2087.5503520674938</v>
      </c>
      <c r="EA39" s="100">
        <v>1164.2094792760377</v>
      </c>
    </row>
    <row r="40" spans="2:132">
      <c r="O40" s="75"/>
      <c r="AB40" s="75"/>
      <c r="AO40" s="75"/>
      <c r="BB40" s="75"/>
      <c r="BO40" s="75"/>
      <c r="CB40" s="75"/>
      <c r="CO40" s="75"/>
      <c r="DB40" s="75"/>
      <c r="DO40" s="75"/>
    </row>
    <row r="41" spans="2:132">
      <c r="B41" s="4" t="s">
        <v>23</v>
      </c>
      <c r="C41" s="122">
        <f>$C$55</f>
        <v>1</v>
      </c>
      <c r="D41" s="123"/>
      <c r="E41" s="123"/>
      <c r="F41" s="123"/>
      <c r="G41" s="123"/>
      <c r="H41" s="123"/>
      <c r="I41" s="123"/>
      <c r="J41" s="123"/>
      <c r="K41" s="123"/>
      <c r="L41" s="123"/>
      <c r="M41" s="123"/>
      <c r="N41" s="123"/>
      <c r="O41" s="20"/>
      <c r="P41" s="122">
        <f>$C$56</f>
        <v>2</v>
      </c>
      <c r="Q41" s="123"/>
      <c r="R41" s="123"/>
      <c r="S41" s="123"/>
      <c r="T41" s="123"/>
      <c r="U41" s="123"/>
      <c r="V41" s="123"/>
      <c r="W41" s="123"/>
      <c r="X41" s="123"/>
      <c r="Y41" s="123"/>
      <c r="Z41" s="123"/>
      <c r="AA41" s="123"/>
      <c r="AB41" s="20"/>
      <c r="AC41" s="122">
        <f>$C$57</f>
        <v>3</v>
      </c>
      <c r="AD41" s="123"/>
      <c r="AE41" s="123"/>
      <c r="AF41" s="123"/>
      <c r="AG41" s="123"/>
      <c r="AH41" s="123"/>
      <c r="AI41" s="123"/>
      <c r="AJ41" s="123"/>
      <c r="AK41" s="123"/>
      <c r="AL41" s="123"/>
      <c r="AM41" s="123"/>
      <c r="AN41" s="123"/>
      <c r="AO41" s="20"/>
      <c r="AP41" s="122">
        <f>$C$58</f>
        <v>4</v>
      </c>
      <c r="AQ41" s="123"/>
      <c r="AR41" s="123"/>
      <c r="AS41" s="123"/>
      <c r="AT41" s="123"/>
      <c r="AU41" s="123"/>
      <c r="AV41" s="123"/>
      <c r="AW41" s="123"/>
      <c r="AX41" s="123"/>
      <c r="AY41" s="123"/>
      <c r="AZ41" s="123"/>
      <c r="BA41" s="123"/>
      <c r="BB41" s="11"/>
      <c r="BC41" s="122">
        <f>$C$59</f>
        <v>5</v>
      </c>
      <c r="BD41" s="123"/>
      <c r="BE41" s="123"/>
      <c r="BF41" s="123"/>
      <c r="BG41" s="123"/>
      <c r="BH41" s="123"/>
      <c r="BI41" s="123"/>
      <c r="BJ41" s="123"/>
      <c r="BK41" s="123"/>
      <c r="BL41" s="123"/>
      <c r="BM41" s="123"/>
      <c r="BN41" s="123"/>
      <c r="BO41" s="12"/>
      <c r="BP41" s="122">
        <f>$C$60</f>
        <v>6</v>
      </c>
      <c r="BQ41" s="123"/>
      <c r="BR41" s="123"/>
      <c r="BS41" s="123"/>
      <c r="BT41" s="123"/>
      <c r="BU41" s="123"/>
      <c r="BV41" s="123"/>
      <c r="BW41" s="123"/>
      <c r="BX41" s="123"/>
      <c r="BY41" s="123"/>
      <c r="BZ41" s="123"/>
      <c r="CA41" s="124"/>
      <c r="CB41" s="12"/>
      <c r="CC41" s="122">
        <f>$C$61</f>
        <v>11</v>
      </c>
      <c r="CD41" s="123"/>
      <c r="CE41" s="123"/>
      <c r="CF41" s="123"/>
      <c r="CG41" s="123"/>
      <c r="CH41" s="123"/>
      <c r="CI41" s="123"/>
      <c r="CJ41" s="123"/>
      <c r="CK41" s="123"/>
      <c r="CL41" s="123"/>
      <c r="CM41" s="123"/>
      <c r="CN41" s="123"/>
      <c r="CO41" s="12"/>
      <c r="CP41" s="122">
        <f>$C$62</f>
        <v>12</v>
      </c>
      <c r="CQ41" s="123"/>
      <c r="CR41" s="123"/>
      <c r="CS41" s="123"/>
      <c r="CT41" s="123"/>
      <c r="CU41" s="123"/>
      <c r="CV41" s="123"/>
      <c r="CW41" s="123"/>
      <c r="CX41" s="123"/>
      <c r="CY41" s="123"/>
      <c r="CZ41" s="123"/>
      <c r="DA41" s="123"/>
      <c r="DB41" s="12"/>
      <c r="DC41" s="122">
        <f>$C$63</f>
        <v>13</v>
      </c>
      <c r="DD41" s="123"/>
      <c r="DE41" s="123"/>
      <c r="DF41" s="123"/>
      <c r="DG41" s="123"/>
      <c r="DH41" s="123"/>
      <c r="DI41" s="123"/>
      <c r="DJ41" s="123"/>
      <c r="DK41" s="123"/>
      <c r="DL41" s="123"/>
      <c r="DM41" s="123"/>
      <c r="DN41" s="123"/>
      <c r="DO41" s="12"/>
      <c r="DP41" s="122">
        <f>$C$64</f>
        <v>16</v>
      </c>
      <c r="DQ41" s="123"/>
      <c r="DR41" s="123"/>
      <c r="DS41" s="123"/>
      <c r="DT41" s="123"/>
      <c r="DU41" s="123"/>
      <c r="DV41" s="123"/>
      <c r="DW41" s="123"/>
      <c r="DX41" s="123"/>
      <c r="DY41" s="123"/>
      <c r="DZ41" s="123"/>
      <c r="EA41" s="123"/>
    </row>
    <row r="42" spans="2:132">
      <c r="B42" s="4"/>
      <c r="C42" s="19" t="str">
        <f>$D$55</f>
        <v>PG&amp;E-No-No</v>
      </c>
      <c r="D42" s="19" t="str">
        <f>$D$56</f>
        <v>Propane provider-No-No</v>
      </c>
      <c r="E42" s="19" t="str">
        <f>$D$57</f>
        <v>Other-No-No</v>
      </c>
      <c r="F42" s="19" t="str">
        <f>$D$58</f>
        <v>PG&amp;E-No-Yes</v>
      </c>
      <c r="G42" s="19" t="str">
        <f>$D$59</f>
        <v>Propane provider-No-Yes</v>
      </c>
      <c r="H42" s="19" t="str">
        <f>$D$60</f>
        <v>Other-No-Yes</v>
      </c>
      <c r="I42" s="19" t="str">
        <f>$D$61</f>
        <v>PG&amp;E-Yes-No</v>
      </c>
      <c r="J42" s="19" t="str">
        <f>$D$62</f>
        <v>Propane provider-Yes-No</v>
      </c>
      <c r="K42" s="19" t="str">
        <f>$D$63</f>
        <v>Other-Yes-No</v>
      </c>
      <c r="L42" s="19" t="str">
        <f>$D$64</f>
        <v>PG&amp;E-Yes-Yes</v>
      </c>
      <c r="M42" s="19" t="str">
        <f>$D$65</f>
        <v>Propane provider-Yes-Yes</v>
      </c>
      <c r="N42" s="19" t="str">
        <f>$D$66</f>
        <v>Other-Yes-Yes</v>
      </c>
      <c r="O42" s="9"/>
      <c r="P42" s="19" t="str">
        <f>$D$55</f>
        <v>PG&amp;E-No-No</v>
      </c>
      <c r="Q42" s="19" t="str">
        <f>$D$56</f>
        <v>Propane provider-No-No</v>
      </c>
      <c r="R42" s="19" t="str">
        <f>$D$57</f>
        <v>Other-No-No</v>
      </c>
      <c r="S42" s="19" t="str">
        <f>$D$58</f>
        <v>PG&amp;E-No-Yes</v>
      </c>
      <c r="T42" s="19" t="str">
        <f>$D$59</f>
        <v>Propane provider-No-Yes</v>
      </c>
      <c r="U42" s="19" t="str">
        <f>$D$60</f>
        <v>Other-No-Yes</v>
      </c>
      <c r="V42" s="19" t="str">
        <f>$D$61</f>
        <v>PG&amp;E-Yes-No</v>
      </c>
      <c r="W42" s="19" t="str">
        <f>$D$62</f>
        <v>Propane provider-Yes-No</v>
      </c>
      <c r="X42" s="19" t="str">
        <f>$D$63</f>
        <v>Other-Yes-No</v>
      </c>
      <c r="Y42" s="19" t="str">
        <f>$D$64</f>
        <v>PG&amp;E-Yes-Yes</v>
      </c>
      <c r="Z42" s="19" t="str">
        <f>$D$65</f>
        <v>Propane provider-Yes-Yes</v>
      </c>
      <c r="AA42" s="19" t="str">
        <f>$D$66</f>
        <v>Other-Yes-Yes</v>
      </c>
      <c r="AB42" s="9"/>
      <c r="AC42" s="19" t="str">
        <f>$D$55</f>
        <v>PG&amp;E-No-No</v>
      </c>
      <c r="AD42" s="19" t="str">
        <f>$D$56</f>
        <v>Propane provider-No-No</v>
      </c>
      <c r="AE42" s="19" t="str">
        <f>$D$57</f>
        <v>Other-No-No</v>
      </c>
      <c r="AF42" s="19" t="str">
        <f>$D$58</f>
        <v>PG&amp;E-No-Yes</v>
      </c>
      <c r="AG42" s="19" t="str">
        <f>$D$59</f>
        <v>Propane provider-No-Yes</v>
      </c>
      <c r="AH42" s="19" t="str">
        <f>$D$60</f>
        <v>Other-No-Yes</v>
      </c>
      <c r="AI42" s="19" t="str">
        <f>$D$61</f>
        <v>PG&amp;E-Yes-No</v>
      </c>
      <c r="AJ42" s="19" t="str">
        <f>$D$62</f>
        <v>Propane provider-Yes-No</v>
      </c>
      <c r="AK42" s="19" t="str">
        <f>$D$63</f>
        <v>Other-Yes-No</v>
      </c>
      <c r="AL42" s="19" t="str">
        <f>$D$64</f>
        <v>PG&amp;E-Yes-Yes</v>
      </c>
      <c r="AM42" s="19" t="str">
        <f>$D$65</f>
        <v>Propane provider-Yes-Yes</v>
      </c>
      <c r="AN42" s="19" t="str">
        <f>$D$66</f>
        <v>Other-Yes-Yes</v>
      </c>
      <c r="AO42" s="9"/>
      <c r="AP42" s="19" t="str">
        <f>$D$55</f>
        <v>PG&amp;E-No-No</v>
      </c>
      <c r="AQ42" s="19" t="str">
        <f>$D$56</f>
        <v>Propane provider-No-No</v>
      </c>
      <c r="AR42" s="19" t="str">
        <f>$D$57</f>
        <v>Other-No-No</v>
      </c>
      <c r="AS42" s="19" t="str">
        <f>$D$58</f>
        <v>PG&amp;E-No-Yes</v>
      </c>
      <c r="AT42" s="19" t="str">
        <f>$D$59</f>
        <v>Propane provider-No-Yes</v>
      </c>
      <c r="AU42" s="19" t="str">
        <f>$D$60</f>
        <v>Other-No-Yes</v>
      </c>
      <c r="AV42" s="19" t="str">
        <f>$D$61</f>
        <v>PG&amp;E-Yes-No</v>
      </c>
      <c r="AW42" s="19" t="str">
        <f>$D$62</f>
        <v>Propane provider-Yes-No</v>
      </c>
      <c r="AX42" s="19" t="str">
        <f>$D$63</f>
        <v>Other-Yes-No</v>
      </c>
      <c r="AY42" s="19" t="str">
        <f>$D$64</f>
        <v>PG&amp;E-Yes-Yes</v>
      </c>
      <c r="AZ42" s="19" t="str">
        <f>$D$65</f>
        <v>Propane provider-Yes-Yes</v>
      </c>
      <c r="BA42" s="19" t="str">
        <f>$D$66</f>
        <v>Other-Yes-Yes</v>
      </c>
      <c r="BB42" s="9"/>
      <c r="BC42" s="19" t="str">
        <f>$D$55</f>
        <v>PG&amp;E-No-No</v>
      </c>
      <c r="BD42" s="19" t="str">
        <f>$D$56</f>
        <v>Propane provider-No-No</v>
      </c>
      <c r="BE42" s="19" t="str">
        <f>$D$57</f>
        <v>Other-No-No</v>
      </c>
      <c r="BF42" s="19" t="str">
        <f>$D$58</f>
        <v>PG&amp;E-No-Yes</v>
      </c>
      <c r="BG42" s="19" t="str">
        <f>$D$59</f>
        <v>Propane provider-No-Yes</v>
      </c>
      <c r="BH42" s="19" t="str">
        <f>$D$60</f>
        <v>Other-No-Yes</v>
      </c>
      <c r="BI42" s="19" t="str">
        <f>$D$61</f>
        <v>PG&amp;E-Yes-No</v>
      </c>
      <c r="BJ42" s="19" t="str">
        <f>$D$62</f>
        <v>Propane provider-Yes-No</v>
      </c>
      <c r="BK42" s="19" t="str">
        <f>$D$63</f>
        <v>Other-Yes-No</v>
      </c>
      <c r="BL42" s="19" t="str">
        <f>$D$64</f>
        <v>PG&amp;E-Yes-Yes</v>
      </c>
      <c r="BM42" s="19" t="str">
        <f>$D$65</f>
        <v>Propane provider-Yes-Yes</v>
      </c>
      <c r="BN42" s="19" t="str">
        <f>$D$66</f>
        <v>Other-Yes-Yes</v>
      </c>
      <c r="BO42" s="9"/>
      <c r="BP42" s="19" t="str">
        <f>$D$55</f>
        <v>PG&amp;E-No-No</v>
      </c>
      <c r="BQ42" s="19" t="str">
        <f>$D$56</f>
        <v>Propane provider-No-No</v>
      </c>
      <c r="BR42" s="19" t="str">
        <f>$D$57</f>
        <v>Other-No-No</v>
      </c>
      <c r="BS42" s="19" t="str">
        <f>$D$58</f>
        <v>PG&amp;E-No-Yes</v>
      </c>
      <c r="BT42" s="19" t="str">
        <f>$D$59</f>
        <v>Propane provider-No-Yes</v>
      </c>
      <c r="BU42" s="19" t="str">
        <f>$D$60</f>
        <v>Other-No-Yes</v>
      </c>
      <c r="BV42" s="19" t="str">
        <f>$D$61</f>
        <v>PG&amp;E-Yes-No</v>
      </c>
      <c r="BW42" s="19" t="str">
        <f>$D$62</f>
        <v>Propane provider-Yes-No</v>
      </c>
      <c r="BX42" s="19" t="str">
        <f>$D$63</f>
        <v>Other-Yes-No</v>
      </c>
      <c r="BY42" s="19" t="str">
        <f>$D$64</f>
        <v>PG&amp;E-Yes-Yes</v>
      </c>
      <c r="BZ42" s="19" t="str">
        <f>$D$65</f>
        <v>Propane provider-Yes-Yes</v>
      </c>
      <c r="CA42" s="19" t="str">
        <f>$D$66</f>
        <v>Other-Yes-Yes</v>
      </c>
      <c r="CB42" s="9"/>
      <c r="CC42" s="19" t="str">
        <f>$D$55</f>
        <v>PG&amp;E-No-No</v>
      </c>
      <c r="CD42" s="19" t="str">
        <f>$D$56</f>
        <v>Propane provider-No-No</v>
      </c>
      <c r="CE42" s="19" t="str">
        <f>$D$57</f>
        <v>Other-No-No</v>
      </c>
      <c r="CF42" s="19" t="str">
        <f>$D$58</f>
        <v>PG&amp;E-No-Yes</v>
      </c>
      <c r="CG42" s="19" t="str">
        <f>$D$59</f>
        <v>Propane provider-No-Yes</v>
      </c>
      <c r="CH42" s="19" t="str">
        <f>$D$60</f>
        <v>Other-No-Yes</v>
      </c>
      <c r="CI42" s="19" t="str">
        <f>$D$61</f>
        <v>PG&amp;E-Yes-No</v>
      </c>
      <c r="CJ42" s="19" t="str">
        <f>$D$62</f>
        <v>Propane provider-Yes-No</v>
      </c>
      <c r="CK42" s="19" t="str">
        <f>$D$63</f>
        <v>Other-Yes-No</v>
      </c>
      <c r="CL42" s="19" t="str">
        <f>$D$64</f>
        <v>PG&amp;E-Yes-Yes</v>
      </c>
      <c r="CM42" s="19" t="str">
        <f>$D$65</f>
        <v>Propane provider-Yes-Yes</v>
      </c>
      <c r="CN42" s="19" t="str">
        <f>$D$66</f>
        <v>Other-Yes-Yes</v>
      </c>
      <c r="CO42" s="9"/>
      <c r="CP42" s="19" t="str">
        <f>$D$55</f>
        <v>PG&amp;E-No-No</v>
      </c>
      <c r="CQ42" s="19" t="str">
        <f>$D$56</f>
        <v>Propane provider-No-No</v>
      </c>
      <c r="CR42" s="19" t="str">
        <f>$D$57</f>
        <v>Other-No-No</v>
      </c>
      <c r="CS42" s="19" t="str">
        <f>$D$58</f>
        <v>PG&amp;E-No-Yes</v>
      </c>
      <c r="CT42" s="19" t="str">
        <f>$D$59</f>
        <v>Propane provider-No-Yes</v>
      </c>
      <c r="CU42" s="19" t="str">
        <f>$D$60</f>
        <v>Other-No-Yes</v>
      </c>
      <c r="CV42" s="19" t="str">
        <f>$D$61</f>
        <v>PG&amp;E-Yes-No</v>
      </c>
      <c r="CW42" s="19" t="str">
        <f>$D$62</f>
        <v>Propane provider-Yes-No</v>
      </c>
      <c r="CX42" s="19" t="str">
        <f>$D$63</f>
        <v>Other-Yes-No</v>
      </c>
      <c r="CY42" s="19" t="str">
        <f>$D$64</f>
        <v>PG&amp;E-Yes-Yes</v>
      </c>
      <c r="CZ42" s="19" t="str">
        <f>$D$65</f>
        <v>Propane provider-Yes-Yes</v>
      </c>
      <c r="DA42" s="19" t="str">
        <f>$D$66</f>
        <v>Other-Yes-Yes</v>
      </c>
      <c r="DB42" s="9"/>
      <c r="DC42" s="19" t="str">
        <f>$D$55</f>
        <v>PG&amp;E-No-No</v>
      </c>
      <c r="DD42" s="19" t="str">
        <f>$D$56</f>
        <v>Propane provider-No-No</v>
      </c>
      <c r="DE42" s="19" t="str">
        <f>$D$57</f>
        <v>Other-No-No</v>
      </c>
      <c r="DF42" s="19" t="str">
        <f>$D$58</f>
        <v>PG&amp;E-No-Yes</v>
      </c>
      <c r="DG42" s="19" t="str">
        <f>$D$59</f>
        <v>Propane provider-No-Yes</v>
      </c>
      <c r="DH42" s="19" t="str">
        <f>$D$60</f>
        <v>Other-No-Yes</v>
      </c>
      <c r="DI42" s="19" t="str">
        <f>$D$61</f>
        <v>PG&amp;E-Yes-No</v>
      </c>
      <c r="DJ42" s="19" t="str">
        <f>$D$62</f>
        <v>Propane provider-Yes-No</v>
      </c>
      <c r="DK42" s="19" t="str">
        <f>$D$63</f>
        <v>Other-Yes-No</v>
      </c>
      <c r="DL42" s="19" t="str">
        <f>$D$64</f>
        <v>PG&amp;E-Yes-Yes</v>
      </c>
      <c r="DM42" s="19" t="str">
        <f>$D$65</f>
        <v>Propane provider-Yes-Yes</v>
      </c>
      <c r="DN42" s="19" t="str">
        <f>$D$66</f>
        <v>Other-Yes-Yes</v>
      </c>
      <c r="DO42" s="9"/>
      <c r="DP42" s="19" t="str">
        <f>$D$55</f>
        <v>PG&amp;E-No-No</v>
      </c>
      <c r="DQ42" s="19" t="str">
        <f>$D$56</f>
        <v>Propane provider-No-No</v>
      </c>
      <c r="DR42" s="19" t="str">
        <f>$D$57</f>
        <v>Other-No-No</v>
      </c>
      <c r="DS42" s="19" t="str">
        <f>$D$58</f>
        <v>PG&amp;E-No-Yes</v>
      </c>
      <c r="DT42" s="19" t="str">
        <f>$D$59</f>
        <v>Propane provider-No-Yes</v>
      </c>
      <c r="DU42" s="19" t="str">
        <f>$D$60</f>
        <v>Other-No-Yes</v>
      </c>
      <c r="DV42" s="19" t="str">
        <f>$D$61</f>
        <v>PG&amp;E-Yes-No</v>
      </c>
      <c r="DW42" s="19" t="str">
        <f>$D$62</f>
        <v>Propane provider-Yes-No</v>
      </c>
      <c r="DX42" s="19" t="str">
        <f>$D$63</f>
        <v>Other-Yes-No</v>
      </c>
      <c r="DY42" s="19" t="str">
        <f>$D$64</f>
        <v>PG&amp;E-Yes-Yes</v>
      </c>
      <c r="DZ42" s="19" t="str">
        <f>$D$65</f>
        <v>Propane provider-Yes-Yes</v>
      </c>
      <c r="EA42" s="19" t="str">
        <f>$D$66</f>
        <v>Other-Yes-Yes</v>
      </c>
      <c r="EB42" s="9"/>
    </row>
    <row r="43" spans="2:132" ht="18">
      <c r="B43" s="4" t="str">
        <f>$B$55</f>
        <v>No Cooling with Space Heater</v>
      </c>
      <c r="C43" s="17">
        <v>413.76805014869535</v>
      </c>
      <c r="D43" s="17">
        <v>588.83225576616292</v>
      </c>
      <c r="E43" s="17">
        <v>353.9252796055514</v>
      </c>
      <c r="F43" s="100">
        <v>413.7680472293834</v>
      </c>
      <c r="G43" s="100">
        <v>588.83225133816256</v>
      </c>
      <c r="H43" s="100">
        <v>353.92527741058836</v>
      </c>
      <c r="I43" s="17">
        <v>413.76805014869535</v>
      </c>
      <c r="J43" s="17">
        <v>588.83225576616292</v>
      </c>
      <c r="K43" s="17">
        <v>353.9252796055514</v>
      </c>
      <c r="L43" s="100">
        <v>413.7680472293834</v>
      </c>
      <c r="M43" s="100">
        <v>588.83225133816256</v>
      </c>
      <c r="N43" s="100">
        <v>353.92527741058836</v>
      </c>
      <c r="O43" s="9"/>
      <c r="P43" s="17">
        <v>388.73311740750029</v>
      </c>
      <c r="Q43" s="17">
        <v>543.11777749116459</v>
      </c>
      <c r="R43" s="17">
        <v>327.93184711059405</v>
      </c>
      <c r="S43" s="100">
        <v>388.7331128014747</v>
      </c>
      <c r="T43" s="100">
        <v>543.11777050476439</v>
      </c>
      <c r="U43" s="100">
        <v>327.93184376649674</v>
      </c>
      <c r="V43" s="17">
        <v>388.73311740750029</v>
      </c>
      <c r="W43" s="17">
        <v>543.11777749116459</v>
      </c>
      <c r="X43" s="17">
        <v>327.93184711059405</v>
      </c>
      <c r="Y43" s="100">
        <v>388.7331128014747</v>
      </c>
      <c r="Z43" s="100">
        <v>543.11777050476439</v>
      </c>
      <c r="AA43" s="100">
        <v>327.93184376649674</v>
      </c>
      <c r="AB43" s="9"/>
      <c r="AC43" s="17">
        <v>383.57413667659523</v>
      </c>
      <c r="AD43" s="17">
        <v>544.17273700050475</v>
      </c>
      <c r="AE43" s="17">
        <v>328.90520510531269</v>
      </c>
      <c r="AF43" s="100">
        <v>383.57413636844564</v>
      </c>
      <c r="AG43" s="100">
        <v>544.17273653310474</v>
      </c>
      <c r="AH43" s="100">
        <v>328.90520491409887</v>
      </c>
      <c r="AI43" s="17">
        <v>383.57413667659523</v>
      </c>
      <c r="AJ43" s="17">
        <v>544.17273700050475</v>
      </c>
      <c r="AK43" s="17">
        <v>328.90520510531269</v>
      </c>
      <c r="AL43" s="100">
        <v>383.57413636844564</v>
      </c>
      <c r="AM43" s="100">
        <v>544.17273653310474</v>
      </c>
      <c r="AN43" s="100">
        <v>328.90520491409887</v>
      </c>
      <c r="AO43" s="9"/>
      <c r="AP43" s="17">
        <v>375.17963279794316</v>
      </c>
      <c r="AQ43" s="17">
        <v>525.50200572690437</v>
      </c>
      <c r="AR43" s="17">
        <v>318.01002096287471</v>
      </c>
      <c r="AS43" s="100">
        <v>375.17963312280017</v>
      </c>
      <c r="AT43" s="100">
        <v>525.5020062927041</v>
      </c>
      <c r="AU43" s="100">
        <v>318.0100212368601</v>
      </c>
      <c r="AV43" s="17">
        <v>375.17963279794316</v>
      </c>
      <c r="AW43" s="17">
        <v>525.50200572690437</v>
      </c>
      <c r="AX43" s="17">
        <v>318.01002096287471</v>
      </c>
      <c r="AY43" s="100">
        <v>375.17963312280017</v>
      </c>
      <c r="AZ43" s="100">
        <v>525.5020062927041</v>
      </c>
      <c r="BA43" s="100">
        <v>318.0100212368601</v>
      </c>
      <c r="BB43" s="9"/>
      <c r="BC43" s="17">
        <v>390.1531536678765</v>
      </c>
      <c r="BD43" s="17">
        <v>553.70514721542315</v>
      </c>
      <c r="BE43" s="17">
        <v>334.44192901436446</v>
      </c>
      <c r="BF43" s="100">
        <v>390.15315079721989</v>
      </c>
      <c r="BG43" s="100">
        <v>553.70514286122284</v>
      </c>
      <c r="BH43" s="100">
        <v>334.44192690586971</v>
      </c>
      <c r="BI43" s="17">
        <v>390.1531536678765</v>
      </c>
      <c r="BJ43" s="17">
        <v>553.70514721542315</v>
      </c>
      <c r="BK43" s="17">
        <v>334.44192901436446</v>
      </c>
      <c r="BL43" s="100">
        <v>390.15315079721989</v>
      </c>
      <c r="BM43" s="100">
        <v>553.70514286122284</v>
      </c>
      <c r="BN43" s="100">
        <v>334.44192690586971</v>
      </c>
      <c r="BO43" s="9"/>
      <c r="BP43" s="17">
        <v>361.75994356179615</v>
      </c>
      <c r="BQ43" s="17">
        <v>506.98408064970471</v>
      </c>
      <c r="BR43" s="17">
        <v>308.32668724390493</v>
      </c>
      <c r="BS43" s="100">
        <v>361.75994318926223</v>
      </c>
      <c r="BT43" s="100">
        <v>506.98408015770462</v>
      </c>
      <c r="BU43" s="100">
        <v>308.32668696663291</v>
      </c>
      <c r="BV43" s="17">
        <v>361.75994356179615</v>
      </c>
      <c r="BW43" s="17">
        <v>506.98408064970471</v>
      </c>
      <c r="BX43" s="17">
        <v>308.32668724390493</v>
      </c>
      <c r="BY43" s="100">
        <v>361.75994318926223</v>
      </c>
      <c r="BZ43" s="100">
        <v>506.98408015770462</v>
      </c>
      <c r="CA43" s="100">
        <v>308.32668696663291</v>
      </c>
      <c r="CB43" s="9"/>
      <c r="CC43" s="17">
        <v>361.8976172634712</v>
      </c>
      <c r="CD43" s="17">
        <v>498.92743800414297</v>
      </c>
      <c r="CE43" s="17">
        <v>302.51426722013139</v>
      </c>
      <c r="CF43" s="100">
        <v>361.89761613172044</v>
      </c>
      <c r="CG43" s="100">
        <v>498.92743633134324</v>
      </c>
      <c r="CH43" s="100">
        <v>302.51426637106431</v>
      </c>
      <c r="CI43" s="17">
        <v>361.8976172634712</v>
      </c>
      <c r="CJ43" s="17">
        <v>498.92743800414297</v>
      </c>
      <c r="CK43" s="17">
        <v>302.51426722013139</v>
      </c>
      <c r="CL43" s="100">
        <v>361.89761613172044</v>
      </c>
      <c r="CM43" s="100">
        <v>498.92743633134324</v>
      </c>
      <c r="CN43" s="100">
        <v>302.51426637106431</v>
      </c>
      <c r="CO43" s="9"/>
      <c r="CP43" s="17">
        <v>373.9883328192164</v>
      </c>
      <c r="CQ43" s="17">
        <v>513.56351919414237</v>
      </c>
      <c r="CR43" s="17">
        <v>310.7256383453759</v>
      </c>
      <c r="CS43" s="100">
        <v>373.98833098653694</v>
      </c>
      <c r="CT43" s="100">
        <v>513.56351641434219</v>
      </c>
      <c r="CU43" s="100">
        <v>310.72563699927474</v>
      </c>
      <c r="CV43" s="17">
        <v>373.9883328192164</v>
      </c>
      <c r="CW43" s="17">
        <v>513.56351919414237</v>
      </c>
      <c r="CX43" s="17">
        <v>310.7256383453759</v>
      </c>
      <c r="CY43" s="100">
        <v>373.98833098653694</v>
      </c>
      <c r="CZ43" s="100">
        <v>513.56351641434219</v>
      </c>
      <c r="DA43" s="100">
        <v>310.72563699927474</v>
      </c>
      <c r="DB43" s="9"/>
      <c r="DC43" s="17">
        <v>359.07516026907126</v>
      </c>
      <c r="DD43" s="17">
        <v>491.77847054004445</v>
      </c>
      <c r="DE43" s="17">
        <v>298.88461089943689</v>
      </c>
      <c r="DF43" s="100">
        <v>359.07516060946926</v>
      </c>
      <c r="DG43" s="100">
        <v>491.77847078604481</v>
      </c>
      <c r="DH43" s="100">
        <v>298.88461101856097</v>
      </c>
      <c r="DI43" s="17">
        <v>359.07516026907126</v>
      </c>
      <c r="DJ43" s="17">
        <v>491.77847054004445</v>
      </c>
      <c r="DK43" s="17">
        <v>298.88461089943689</v>
      </c>
      <c r="DL43" s="100">
        <v>359.07516060946926</v>
      </c>
      <c r="DM43" s="100">
        <v>491.77847078604481</v>
      </c>
      <c r="DN43" s="100">
        <v>298.88461101856097</v>
      </c>
      <c r="DO43" s="9"/>
      <c r="DP43" s="17">
        <v>412.10662254020053</v>
      </c>
      <c r="DQ43" s="17">
        <v>588.49655591040369</v>
      </c>
      <c r="DR43" s="17">
        <v>351.80533525938364</v>
      </c>
      <c r="DS43" s="100">
        <v>412.1066213076021</v>
      </c>
      <c r="DT43" s="100">
        <v>588.49655404080318</v>
      </c>
      <c r="DU43" s="100">
        <v>351.80533439696774</v>
      </c>
      <c r="DV43" s="17">
        <v>412.10662254020053</v>
      </c>
      <c r="DW43" s="17">
        <v>588.49655591040369</v>
      </c>
      <c r="DX43" s="17">
        <v>351.80533525938364</v>
      </c>
      <c r="DY43" s="100">
        <v>412.1066213076021</v>
      </c>
      <c r="DZ43" s="100">
        <v>588.49655404080318</v>
      </c>
      <c r="EA43" s="100">
        <v>351.80533439696774</v>
      </c>
    </row>
    <row r="44" spans="2:132" ht="18">
      <c r="B44" s="4" t="str">
        <f>$B$56</f>
        <v>No Cooling with Wall Furnace</v>
      </c>
      <c r="C44" s="17">
        <v>2047.4839653731042</v>
      </c>
      <c r="D44" s="17">
        <v>2581.4211840293869</v>
      </c>
      <c r="E44" s="17">
        <v>1566.5944576337829</v>
      </c>
      <c r="F44" s="100">
        <v>1951.6641592461926</v>
      </c>
      <c r="G44" s="100">
        <v>2468.8183247162265</v>
      </c>
      <c r="H44" s="100">
        <v>1494.1560000588031</v>
      </c>
      <c r="I44" s="17">
        <v>2047.4839653731042</v>
      </c>
      <c r="J44" s="17">
        <v>2581.4211840293869</v>
      </c>
      <c r="K44" s="17">
        <v>1566.5944576337829</v>
      </c>
      <c r="L44" s="100">
        <v>1951.6641592461926</v>
      </c>
      <c r="M44" s="100">
        <v>2468.8183247162265</v>
      </c>
      <c r="N44" s="100">
        <v>1494.1560000588031</v>
      </c>
      <c r="O44" s="9"/>
      <c r="P44" s="17">
        <v>1311.267165615765</v>
      </c>
      <c r="Q44" s="17">
        <v>1716.7477282206664</v>
      </c>
      <c r="R44" s="17">
        <v>1011.0765229183513</v>
      </c>
      <c r="S44" s="100">
        <v>1257.4824885070693</v>
      </c>
      <c r="T44" s="100">
        <v>1653.9912164193638</v>
      </c>
      <c r="U44" s="100">
        <v>970.59501780609651</v>
      </c>
      <c r="V44" s="17">
        <v>1311.267165615765</v>
      </c>
      <c r="W44" s="17">
        <v>1716.7477282206664</v>
      </c>
      <c r="X44" s="17">
        <v>1011.0765229183513</v>
      </c>
      <c r="Y44" s="100">
        <v>1257.4824885070693</v>
      </c>
      <c r="Z44" s="100">
        <v>1653.9912164193638</v>
      </c>
      <c r="AA44" s="100">
        <v>970.59501780609651</v>
      </c>
      <c r="AB44" s="9"/>
      <c r="AC44" s="17">
        <v>1167.607352452372</v>
      </c>
      <c r="AD44" s="17">
        <v>1539.6863231845248</v>
      </c>
      <c r="AE44" s="17">
        <v>896.68704218853964</v>
      </c>
      <c r="AF44" s="100">
        <v>1109.6050021161348</v>
      </c>
      <c r="AG44" s="100">
        <v>1472.0794087659633</v>
      </c>
      <c r="AH44" s="100">
        <v>853.13121855510053</v>
      </c>
      <c r="AI44" s="17">
        <v>1167.607352452372</v>
      </c>
      <c r="AJ44" s="17">
        <v>1539.6863231845248</v>
      </c>
      <c r="AK44" s="17">
        <v>896.68704218853964</v>
      </c>
      <c r="AL44" s="100">
        <v>1109.6050021161348</v>
      </c>
      <c r="AM44" s="100">
        <v>1472.0794087659633</v>
      </c>
      <c r="AN44" s="100">
        <v>853.13121855510053</v>
      </c>
      <c r="AO44" s="9"/>
      <c r="AP44" s="17">
        <v>1047.8057305471073</v>
      </c>
      <c r="AQ44" s="17">
        <v>1408.5182343766851</v>
      </c>
      <c r="AR44" s="17">
        <v>813.12943747724569</v>
      </c>
      <c r="AS44" s="100">
        <v>1005.8638118513182</v>
      </c>
      <c r="AT44" s="100">
        <v>1359.4088204818863</v>
      </c>
      <c r="AU44" s="100">
        <v>781.44869675250709</v>
      </c>
      <c r="AV44" s="17">
        <v>1047.8057305471073</v>
      </c>
      <c r="AW44" s="17">
        <v>1408.5182343766851</v>
      </c>
      <c r="AX44" s="17">
        <v>813.12943747724569</v>
      </c>
      <c r="AY44" s="100">
        <v>1005.8638118513182</v>
      </c>
      <c r="AZ44" s="100">
        <v>1359.4088204818863</v>
      </c>
      <c r="BA44" s="100">
        <v>781.44869675250709</v>
      </c>
      <c r="BB44" s="9"/>
      <c r="BC44" s="17">
        <v>1290.6773615951822</v>
      </c>
      <c r="BD44" s="17">
        <v>1685.2353982991294</v>
      </c>
      <c r="BE44" s="17">
        <v>990.37185306726576</v>
      </c>
      <c r="BF44" s="100">
        <v>1239.5459846321323</v>
      </c>
      <c r="BG44" s="100">
        <v>1625.5076549281748</v>
      </c>
      <c r="BH44" s="100">
        <v>951.94117044115944</v>
      </c>
      <c r="BI44" s="17">
        <v>1290.6773615951822</v>
      </c>
      <c r="BJ44" s="17">
        <v>1685.2353982991294</v>
      </c>
      <c r="BK44" s="17">
        <v>990.37185306726576</v>
      </c>
      <c r="BL44" s="100">
        <v>1239.5459846321323</v>
      </c>
      <c r="BM44" s="100">
        <v>1625.5076549281748</v>
      </c>
      <c r="BN44" s="100">
        <v>951.94117044115944</v>
      </c>
      <c r="BO44" s="9"/>
      <c r="BP44" s="17">
        <v>670.08394648141996</v>
      </c>
      <c r="BQ44" s="17">
        <v>948.962258098029</v>
      </c>
      <c r="BR44" s="17">
        <v>532.88109633247745</v>
      </c>
      <c r="BS44" s="100">
        <v>653.62718537705211</v>
      </c>
      <c r="BT44" s="100">
        <v>927.4805248289473</v>
      </c>
      <c r="BU44" s="100">
        <v>520.673655518587</v>
      </c>
      <c r="BV44" s="17">
        <v>670.08394648141996</v>
      </c>
      <c r="BW44" s="17">
        <v>948.962258098029</v>
      </c>
      <c r="BX44" s="17">
        <v>532.88109633247745</v>
      </c>
      <c r="BY44" s="100">
        <v>653.62718537705211</v>
      </c>
      <c r="BZ44" s="100">
        <v>927.4805248289473</v>
      </c>
      <c r="CA44" s="100">
        <v>520.673655518587</v>
      </c>
      <c r="CB44" s="9"/>
      <c r="CC44" s="17">
        <v>1175.6495763842502</v>
      </c>
      <c r="CD44" s="17">
        <v>1534.5526603076478</v>
      </c>
      <c r="CE44" s="17">
        <v>895.7391726428084</v>
      </c>
      <c r="CF44" s="100">
        <v>1128.3827429162245</v>
      </c>
      <c r="CG44" s="100">
        <v>1479.3745041340894</v>
      </c>
      <c r="CH44" s="100">
        <v>860.55623563563506</v>
      </c>
      <c r="CI44" s="17">
        <v>1175.6495763842502</v>
      </c>
      <c r="CJ44" s="17">
        <v>1534.5526603076478</v>
      </c>
      <c r="CK44" s="17">
        <v>895.7391726428084</v>
      </c>
      <c r="CL44" s="100">
        <v>1128.3827429162245</v>
      </c>
      <c r="CM44" s="100">
        <v>1479.3745041340894</v>
      </c>
      <c r="CN44" s="100">
        <v>860.55623563563506</v>
      </c>
      <c r="CO44" s="9"/>
      <c r="CP44" s="17">
        <v>1238.1702461459354</v>
      </c>
      <c r="CQ44" s="17">
        <v>1608.3114174383963</v>
      </c>
      <c r="CR44" s="17">
        <v>941.94465057160608</v>
      </c>
      <c r="CS44" s="100">
        <v>1186.2735582641599</v>
      </c>
      <c r="CT44" s="100">
        <v>1547.6140740439805</v>
      </c>
      <c r="CU44" s="100">
        <v>902.83954666021918</v>
      </c>
      <c r="CV44" s="17">
        <v>1238.1702461459354</v>
      </c>
      <c r="CW44" s="17">
        <v>1608.3114174383963</v>
      </c>
      <c r="CX44" s="17">
        <v>941.94465057160608</v>
      </c>
      <c r="CY44" s="100">
        <v>1186.2735582641599</v>
      </c>
      <c r="CZ44" s="100">
        <v>1547.6140740439805</v>
      </c>
      <c r="DA44" s="100">
        <v>902.83954666021918</v>
      </c>
      <c r="DB44" s="9"/>
      <c r="DC44" s="17">
        <v>1025.6807298412</v>
      </c>
      <c r="DD44" s="17">
        <v>1347.9906065298674</v>
      </c>
      <c r="DE44" s="17">
        <v>781.48806801268699</v>
      </c>
      <c r="DF44" s="100">
        <v>983.57521495077583</v>
      </c>
      <c r="DG44" s="100">
        <v>1298.7823879084872</v>
      </c>
      <c r="DH44" s="100">
        <v>751.53001892441216</v>
      </c>
      <c r="DI44" s="17">
        <v>1025.6807298412</v>
      </c>
      <c r="DJ44" s="17">
        <v>1347.9906065298674</v>
      </c>
      <c r="DK44" s="17">
        <v>781.48806801268699</v>
      </c>
      <c r="DL44" s="100">
        <v>983.57521495077583</v>
      </c>
      <c r="DM44" s="100">
        <v>1298.7823879084872</v>
      </c>
      <c r="DN44" s="100">
        <v>751.53001892441216</v>
      </c>
      <c r="DO44" s="9"/>
      <c r="DP44" s="17">
        <v>2222.9978891356764</v>
      </c>
      <c r="DQ44" s="17">
        <v>2847.4442662713464</v>
      </c>
      <c r="DR44" s="17">
        <v>1648.8904536286918</v>
      </c>
      <c r="DS44" s="100">
        <v>2143.6660517773057</v>
      </c>
      <c r="DT44" s="100">
        <v>2754.4892823938344</v>
      </c>
      <c r="DU44" s="100">
        <v>1588.9942323023827</v>
      </c>
      <c r="DV44" s="17">
        <v>2222.9978891356764</v>
      </c>
      <c r="DW44" s="17">
        <v>2847.4442662713464</v>
      </c>
      <c r="DX44" s="17">
        <v>1648.8904536286918</v>
      </c>
      <c r="DY44" s="100">
        <v>2143.6660517773057</v>
      </c>
      <c r="DZ44" s="100">
        <v>2754.4892823938344</v>
      </c>
      <c r="EA44" s="100">
        <v>1588.9942323023827</v>
      </c>
    </row>
    <row r="45" spans="2:132" ht="18">
      <c r="B45" s="4" t="str">
        <f>$B$57</f>
        <v>No Cooling with 80 AFUE Furnace</v>
      </c>
      <c r="C45" s="17">
        <v>1760.4546334973327</v>
      </c>
      <c r="D45" s="17">
        <v>2245.6101329951302</v>
      </c>
      <c r="E45" s="17">
        <v>1350.5115224729652</v>
      </c>
      <c r="F45" s="100">
        <v>1682.4291943388612</v>
      </c>
      <c r="G45" s="100">
        <v>2154.3416676938205</v>
      </c>
      <c r="H45" s="100">
        <v>1291.8065311624464</v>
      </c>
      <c r="I45" s="17">
        <v>1760.4546334973327</v>
      </c>
      <c r="J45" s="17">
        <v>2245.6101329951302</v>
      </c>
      <c r="K45" s="17">
        <v>1350.5115224729652</v>
      </c>
      <c r="L45" s="100">
        <v>1682.4291943388612</v>
      </c>
      <c r="M45" s="100">
        <v>2154.3416676938205</v>
      </c>
      <c r="N45" s="100">
        <v>1291.8065311624464</v>
      </c>
      <c r="O45" s="18"/>
      <c r="P45" s="17">
        <v>1140.3167726497891</v>
      </c>
      <c r="Q45" s="17">
        <v>1517.1322858464698</v>
      </c>
      <c r="R45" s="17">
        <v>882.83907315192675</v>
      </c>
      <c r="S45" s="100">
        <v>1097.6830448865596</v>
      </c>
      <c r="T45" s="100">
        <v>1467.1853445459708</v>
      </c>
      <c r="U45" s="100">
        <v>850.75453015254129</v>
      </c>
      <c r="V45" s="17">
        <v>1140.3167726497891</v>
      </c>
      <c r="W45" s="17">
        <v>1517.1322858464698</v>
      </c>
      <c r="X45" s="17">
        <v>882.83907315192675</v>
      </c>
      <c r="Y45" s="100">
        <v>1097.6830448865596</v>
      </c>
      <c r="Z45" s="100">
        <v>1467.1853445459708</v>
      </c>
      <c r="AA45" s="100">
        <v>850.75453015254129</v>
      </c>
      <c r="AB45" s="18"/>
      <c r="AC45" s="17">
        <v>1021.8310456175259</v>
      </c>
      <c r="AD45" s="17">
        <v>1368.8735224981274</v>
      </c>
      <c r="AE45" s="17">
        <v>787.60107361629548</v>
      </c>
      <c r="AF45" s="100">
        <v>974.25237476921939</v>
      </c>
      <c r="AG45" s="100">
        <v>1313.5784226403903</v>
      </c>
      <c r="AH45" s="100">
        <v>753.03127613766821</v>
      </c>
      <c r="AI45" s="17">
        <v>1021.8310456175259</v>
      </c>
      <c r="AJ45" s="17">
        <v>1368.8735224981274</v>
      </c>
      <c r="AK45" s="17">
        <v>787.60107361629548</v>
      </c>
      <c r="AL45" s="100">
        <v>974.25237476921939</v>
      </c>
      <c r="AM45" s="100">
        <v>1313.5784226403903</v>
      </c>
      <c r="AN45" s="100">
        <v>753.03127613766821</v>
      </c>
      <c r="AO45" s="18"/>
      <c r="AP45" s="17">
        <v>920.33010357477633</v>
      </c>
      <c r="AQ45" s="17">
        <v>1259.5737497281893</v>
      </c>
      <c r="AR45" s="17">
        <v>718.29947961555058</v>
      </c>
      <c r="AS45" s="100">
        <v>886.69907444221303</v>
      </c>
      <c r="AT45" s="100">
        <v>1220.0698872922878</v>
      </c>
      <c r="AU45" s="100">
        <v>694.28838183054836</v>
      </c>
      <c r="AV45" s="17">
        <v>920.33010357477633</v>
      </c>
      <c r="AW45" s="17">
        <v>1259.5737497281893</v>
      </c>
      <c r="AX45" s="17">
        <v>718.29947961555058</v>
      </c>
      <c r="AY45" s="100">
        <v>886.69907444221303</v>
      </c>
      <c r="AZ45" s="100">
        <v>1220.0698872922878</v>
      </c>
      <c r="BA45" s="100">
        <v>694.28838183054836</v>
      </c>
      <c r="BB45" s="18"/>
      <c r="BC45" s="17">
        <v>1127.8598042869669</v>
      </c>
      <c r="BD45" s="17">
        <v>1494.9028875842407</v>
      </c>
      <c r="BE45" s="17">
        <v>867.87612343095361</v>
      </c>
      <c r="BF45" s="100">
        <v>1087.1093181928866</v>
      </c>
      <c r="BG45" s="100">
        <v>1447.1728265919596</v>
      </c>
      <c r="BH45" s="100">
        <v>837.25612788953833</v>
      </c>
      <c r="BI45" s="17">
        <v>1127.8598042869669</v>
      </c>
      <c r="BJ45" s="17">
        <v>1494.9028875842407</v>
      </c>
      <c r="BK45" s="17">
        <v>867.87612343095361</v>
      </c>
      <c r="BL45" s="100">
        <v>1087.1093181928866</v>
      </c>
      <c r="BM45" s="100">
        <v>1447.1728265919596</v>
      </c>
      <c r="BN45" s="100">
        <v>837.25612788953833</v>
      </c>
      <c r="BO45" s="18"/>
      <c r="BP45" s="17">
        <v>612.52816520986721</v>
      </c>
      <c r="BQ45" s="17">
        <v>873.65651313102626</v>
      </c>
      <c r="BR45" s="17">
        <v>492.03322247366816</v>
      </c>
      <c r="BS45" s="100">
        <v>600.86586461078775</v>
      </c>
      <c r="BT45" s="100">
        <v>856.43110300554542</v>
      </c>
      <c r="BU45" s="100">
        <v>482.62758580808736</v>
      </c>
      <c r="BV45" s="17">
        <v>612.52816520986721</v>
      </c>
      <c r="BW45" s="17">
        <v>873.65651313102626</v>
      </c>
      <c r="BX45" s="17">
        <v>492.03322247366816</v>
      </c>
      <c r="BY45" s="100">
        <v>600.86586461078775</v>
      </c>
      <c r="BZ45" s="100">
        <v>856.43110300554542</v>
      </c>
      <c r="CA45" s="100">
        <v>482.62758580808736</v>
      </c>
      <c r="CB45" s="18"/>
      <c r="CC45" s="17">
        <v>1016.1101349532177</v>
      </c>
      <c r="CD45" s="17">
        <v>1348.1720996792487</v>
      </c>
      <c r="CE45" s="17">
        <v>778.62544679210896</v>
      </c>
      <c r="CF45" s="100">
        <v>978.27391990672982</v>
      </c>
      <c r="CG45" s="100">
        <v>1303.79744685949</v>
      </c>
      <c r="CH45" s="100">
        <v>751.4357656016083</v>
      </c>
      <c r="CI45" s="17">
        <v>1016.1101349532177</v>
      </c>
      <c r="CJ45" s="17">
        <v>1348.1720996792487</v>
      </c>
      <c r="CK45" s="17">
        <v>778.62544679210896</v>
      </c>
      <c r="CL45" s="100">
        <v>978.27391990672982</v>
      </c>
      <c r="CM45" s="100">
        <v>1303.79744685949</v>
      </c>
      <c r="CN45" s="100">
        <v>751.4357656016083</v>
      </c>
      <c r="CO45" s="18"/>
      <c r="CP45" s="17">
        <v>1071.1965549536251</v>
      </c>
      <c r="CQ45" s="17">
        <v>1413.298923103142</v>
      </c>
      <c r="CR45" s="17">
        <v>817.86561734596273</v>
      </c>
      <c r="CS45" s="100">
        <v>1029.9093704617753</v>
      </c>
      <c r="CT45" s="100">
        <v>1364.87012462598</v>
      </c>
      <c r="CU45" s="100">
        <v>786.69607611134018</v>
      </c>
      <c r="CV45" s="17">
        <v>1071.1965549536251</v>
      </c>
      <c r="CW45" s="17">
        <v>1413.298923103142</v>
      </c>
      <c r="CX45" s="17">
        <v>817.86561734596273</v>
      </c>
      <c r="CY45" s="100">
        <v>1029.9093704617753</v>
      </c>
      <c r="CZ45" s="100">
        <v>1364.87012462598</v>
      </c>
      <c r="DA45" s="100">
        <v>786.69607611134018</v>
      </c>
      <c r="DB45" s="18"/>
      <c r="DC45" s="17">
        <v>893.10074277146646</v>
      </c>
      <c r="DD45" s="17">
        <v>1193.1198141659481</v>
      </c>
      <c r="DE45" s="17">
        <v>687.28638505913443</v>
      </c>
      <c r="DF45" s="100">
        <v>859.51374390078445</v>
      </c>
      <c r="DG45" s="100">
        <v>1153.6326760990864</v>
      </c>
      <c r="DH45" s="100">
        <v>663.42968398769654</v>
      </c>
      <c r="DI45" s="17">
        <v>893.10074277146646</v>
      </c>
      <c r="DJ45" s="17">
        <v>1193.1198141659481</v>
      </c>
      <c r="DK45" s="17">
        <v>687.28638505913443</v>
      </c>
      <c r="DL45" s="100">
        <v>859.51374390078445</v>
      </c>
      <c r="DM45" s="100">
        <v>1153.6326760990864</v>
      </c>
      <c r="DN45" s="100">
        <v>663.42968398769654</v>
      </c>
      <c r="DO45" s="18"/>
      <c r="DP45" s="17">
        <v>1923.3361739267509</v>
      </c>
      <c r="DQ45" s="17">
        <v>2496.5546795762366</v>
      </c>
      <c r="DR45" s="17">
        <v>1423.3638176664747</v>
      </c>
      <c r="DS45" s="100">
        <v>1857.0302526924629</v>
      </c>
      <c r="DT45" s="100">
        <v>2418.7210102454337</v>
      </c>
      <c r="DU45" s="100">
        <v>1373.4787457038142</v>
      </c>
      <c r="DV45" s="17">
        <v>1923.3361739267509</v>
      </c>
      <c r="DW45" s="17">
        <v>2496.5546795762366</v>
      </c>
      <c r="DX45" s="17">
        <v>1423.3638176664747</v>
      </c>
      <c r="DY45" s="100">
        <v>1857.0302526924629</v>
      </c>
      <c r="DZ45" s="100">
        <v>2418.7210102454337</v>
      </c>
      <c r="EA45" s="100">
        <v>1373.4787457038142</v>
      </c>
    </row>
    <row r="46" spans="2:132" ht="18">
      <c r="B46" s="4" t="str">
        <f>$B$58</f>
        <v>Standard AC Window Unit and Wall Furnace</v>
      </c>
      <c r="C46" s="17">
        <v>2058.2433407736362</v>
      </c>
      <c r="D46" s="17">
        <v>2593.826861120217</v>
      </c>
      <c r="E46" s="17">
        <v>1574.6340065438528</v>
      </c>
      <c r="F46" s="100">
        <v>1960.1315243213955</v>
      </c>
      <c r="G46" s="100">
        <v>2478.8087223758289</v>
      </c>
      <c r="H46" s="100">
        <v>1500.5229165120993</v>
      </c>
      <c r="I46" s="17">
        <v>2058.2433407736362</v>
      </c>
      <c r="J46" s="17">
        <v>2593.826861120217</v>
      </c>
      <c r="K46" s="17">
        <v>1574.6340065438528</v>
      </c>
      <c r="L46" s="100">
        <v>1960.1315243213955</v>
      </c>
      <c r="M46" s="100">
        <v>2478.8087223758289</v>
      </c>
      <c r="N46" s="100">
        <v>1500.5229165120993</v>
      </c>
      <c r="O46" s="18"/>
      <c r="P46" s="17">
        <v>1320.7405531054956</v>
      </c>
      <c r="Q46" s="17">
        <v>1727.840245092666</v>
      </c>
      <c r="R46" s="17">
        <v>1018.0901129492389</v>
      </c>
      <c r="S46" s="100">
        <v>1265.4145023251695</v>
      </c>
      <c r="T46" s="100">
        <v>1663.3313151699683</v>
      </c>
      <c r="U46" s="100">
        <v>976.6004682037775</v>
      </c>
      <c r="V46" s="17">
        <v>1320.7405531054956</v>
      </c>
      <c r="W46" s="17">
        <v>1727.840245092666</v>
      </c>
      <c r="X46" s="17">
        <v>1018.0901129492389</v>
      </c>
      <c r="Y46" s="100">
        <v>1265.4145023251695</v>
      </c>
      <c r="Z46" s="100">
        <v>1663.3313151699683</v>
      </c>
      <c r="AA46" s="100">
        <v>976.6004682037775</v>
      </c>
      <c r="AB46" s="18"/>
      <c r="AC46" s="17">
        <v>1175.0586053412298</v>
      </c>
      <c r="AD46" s="17">
        <v>1548.5944440901246</v>
      </c>
      <c r="AE46" s="17">
        <v>902.60151641236905</v>
      </c>
      <c r="AF46" s="100">
        <v>1115.5184057741474</v>
      </c>
      <c r="AG46" s="100">
        <v>1478.8671805874437</v>
      </c>
      <c r="AH46" s="100">
        <v>857.74585694195002</v>
      </c>
      <c r="AI46" s="17">
        <v>1175.0586053412298</v>
      </c>
      <c r="AJ46" s="17">
        <v>1548.5944440901246</v>
      </c>
      <c r="AK46" s="17">
        <v>902.60151641236905</v>
      </c>
      <c r="AL46" s="100">
        <v>1115.5184057741474</v>
      </c>
      <c r="AM46" s="100">
        <v>1478.8671805874437</v>
      </c>
      <c r="AN46" s="100">
        <v>857.74585694195002</v>
      </c>
      <c r="AO46" s="18"/>
      <c r="AP46" s="17">
        <v>1054.066410493904</v>
      </c>
      <c r="AQ46" s="17">
        <v>1416.0375209542901</v>
      </c>
      <c r="AR46" s="17">
        <v>817.77236455691718</v>
      </c>
      <c r="AS46" s="100">
        <v>1011.0172808773456</v>
      </c>
      <c r="AT46" s="100">
        <v>1365.6909513376881</v>
      </c>
      <c r="AU46" s="100">
        <v>785.55345671907662</v>
      </c>
      <c r="AV46" s="17">
        <v>1054.066410493904</v>
      </c>
      <c r="AW46" s="17">
        <v>1416.0375209542901</v>
      </c>
      <c r="AX46" s="17">
        <v>817.77236455691718</v>
      </c>
      <c r="AY46" s="100">
        <v>1011.0172808773456</v>
      </c>
      <c r="AZ46" s="100">
        <v>1365.6909513376881</v>
      </c>
      <c r="BA46" s="100">
        <v>785.55345671907662</v>
      </c>
      <c r="BB46" s="18"/>
      <c r="BC46" s="17">
        <v>1298.740261384211</v>
      </c>
      <c r="BD46" s="17">
        <v>1694.775223195132</v>
      </c>
      <c r="BE46" s="17">
        <v>996.71537447876074</v>
      </c>
      <c r="BF46" s="100">
        <v>1245.6716150621837</v>
      </c>
      <c r="BG46" s="100">
        <v>1632.3659800613354</v>
      </c>
      <c r="BH46" s="100">
        <v>956.39280347744011</v>
      </c>
      <c r="BI46" s="17">
        <v>1298.740261384211</v>
      </c>
      <c r="BJ46" s="17">
        <v>1694.775223195132</v>
      </c>
      <c r="BK46" s="17">
        <v>996.71537447876074</v>
      </c>
      <c r="BL46" s="100">
        <v>1245.6716150621837</v>
      </c>
      <c r="BM46" s="100">
        <v>1632.3659800613354</v>
      </c>
      <c r="BN46" s="100">
        <v>956.39280347744011</v>
      </c>
      <c r="BO46" s="18"/>
      <c r="BP46" s="17">
        <v>673.39531854144752</v>
      </c>
      <c r="BQ46" s="17">
        <v>953.16075680142797</v>
      </c>
      <c r="BR46" s="17">
        <v>535.12277898751404</v>
      </c>
      <c r="BS46" s="100">
        <v>656.2534448437666</v>
      </c>
      <c r="BT46" s="100">
        <v>930.94782316914666</v>
      </c>
      <c r="BU46" s="100">
        <v>522.58333611453202</v>
      </c>
      <c r="BV46" s="17">
        <v>673.39531854144752</v>
      </c>
      <c r="BW46" s="17">
        <v>953.16075680142797</v>
      </c>
      <c r="BX46" s="17">
        <v>535.12277898751404</v>
      </c>
      <c r="BY46" s="100">
        <v>656.2534448437666</v>
      </c>
      <c r="BZ46" s="100">
        <v>930.94782316914666</v>
      </c>
      <c r="CA46" s="100">
        <v>522.58333611453202</v>
      </c>
      <c r="CB46" s="18"/>
      <c r="CC46" s="17">
        <v>1183.6068915125866</v>
      </c>
      <c r="CD46" s="17">
        <v>1543.8907404068475</v>
      </c>
      <c r="CE46" s="17">
        <v>901.65618491839803</v>
      </c>
      <c r="CF46" s="100">
        <v>1135.1743237805877</v>
      </c>
      <c r="CG46" s="100">
        <v>1487.0914053898889</v>
      </c>
      <c r="CH46" s="100">
        <v>865.19109463832694</v>
      </c>
      <c r="CI46" s="17">
        <v>1183.6068915125866</v>
      </c>
      <c r="CJ46" s="17">
        <v>1543.8907404068475</v>
      </c>
      <c r="CK46" s="17">
        <v>901.65618491839803</v>
      </c>
      <c r="CL46" s="100">
        <v>1135.1743237805877</v>
      </c>
      <c r="CM46" s="100">
        <v>1487.0914053898889</v>
      </c>
      <c r="CN46" s="100">
        <v>865.19109463832694</v>
      </c>
      <c r="CO46" s="18"/>
      <c r="CP46" s="17">
        <v>1245.3000924187834</v>
      </c>
      <c r="CQ46" s="17">
        <v>1616.6372333922002</v>
      </c>
      <c r="CR46" s="17">
        <v>947.28262157601625</v>
      </c>
      <c r="CS46" s="100">
        <v>1191.9897547549258</v>
      </c>
      <c r="CT46" s="100">
        <v>1554.396098572382</v>
      </c>
      <c r="CU46" s="100">
        <v>907.22511304176351</v>
      </c>
      <c r="CV46" s="17">
        <v>1245.3000924187834</v>
      </c>
      <c r="CW46" s="17">
        <v>1616.6372333922002</v>
      </c>
      <c r="CX46" s="17">
        <v>947.28262157601625</v>
      </c>
      <c r="CY46" s="100">
        <v>1191.9897547549258</v>
      </c>
      <c r="CZ46" s="100">
        <v>1554.396098572382</v>
      </c>
      <c r="DA46" s="100">
        <v>907.22511304176351</v>
      </c>
      <c r="DB46" s="18"/>
      <c r="DC46" s="17">
        <v>1032.3977434416618</v>
      </c>
      <c r="DD46" s="17">
        <v>1355.8587946344041</v>
      </c>
      <c r="DE46" s="17">
        <v>786.29594607959734</v>
      </c>
      <c r="DF46" s="100">
        <v>989.13766362961633</v>
      </c>
      <c r="DG46" s="100">
        <v>1305.1337312824855</v>
      </c>
      <c r="DH46" s="100">
        <v>755.41388879721626</v>
      </c>
      <c r="DI46" s="17">
        <v>1032.3977434416618</v>
      </c>
      <c r="DJ46" s="17">
        <v>1355.8587946344041</v>
      </c>
      <c r="DK46" s="17">
        <v>786.29594607959734</v>
      </c>
      <c r="DL46" s="100">
        <v>989.13766362961633</v>
      </c>
      <c r="DM46" s="100">
        <v>1305.1337312824855</v>
      </c>
      <c r="DN46" s="100">
        <v>755.41388879721626</v>
      </c>
      <c r="DO46" s="18"/>
      <c r="DP46" s="17">
        <v>2242.4435025392841</v>
      </c>
      <c r="DQ46" s="17">
        <v>2870.5265070087476</v>
      </c>
      <c r="DR46" s="17">
        <v>1663.778745749803</v>
      </c>
      <c r="DS46" s="100">
        <v>2158.4951279054585</v>
      </c>
      <c r="DT46" s="100">
        <v>2772.0856411394238</v>
      </c>
      <c r="DU46" s="100">
        <v>1600.5768424311957</v>
      </c>
      <c r="DV46" s="17">
        <v>2242.4435025392841</v>
      </c>
      <c r="DW46" s="17">
        <v>2870.5265070087476</v>
      </c>
      <c r="DX46" s="17">
        <v>1663.778745749803</v>
      </c>
      <c r="DY46" s="100">
        <v>2158.4951279054585</v>
      </c>
      <c r="DZ46" s="100">
        <v>2772.0856411394238</v>
      </c>
      <c r="EA46" s="100">
        <v>1600.5768424311957</v>
      </c>
    </row>
    <row r="47" spans="2:132" ht="18">
      <c r="B47" s="4" t="str">
        <f>$B$59</f>
        <v>Evaporative Cooler and Wall Furnace</v>
      </c>
      <c r="C47" s="17">
        <v>2056.1572679148458</v>
      </c>
      <c r="D47" s="17">
        <v>2591.4968974040853</v>
      </c>
      <c r="E47" s="17">
        <v>1573.2066032529629</v>
      </c>
      <c r="F47" s="100">
        <v>1959.5642944082122</v>
      </c>
      <c r="G47" s="100">
        <v>2478.1060223672166</v>
      </c>
      <c r="H47" s="100">
        <v>1500.1077592577101</v>
      </c>
      <c r="I47" s="17">
        <v>2056.1572679148458</v>
      </c>
      <c r="J47" s="17">
        <v>2591.4968974040853</v>
      </c>
      <c r="K47" s="17">
        <v>1573.2066032529629</v>
      </c>
      <c r="L47" s="100">
        <v>1959.5642944082122</v>
      </c>
      <c r="M47" s="100">
        <v>2478.1060223672166</v>
      </c>
      <c r="N47" s="100">
        <v>1500.1077592577101</v>
      </c>
      <c r="O47" s="18"/>
      <c r="P47" s="17">
        <v>1316.2992500068231</v>
      </c>
      <c r="Q47" s="17">
        <v>1722.7273498998607</v>
      </c>
      <c r="R47" s="17">
        <v>1014.8318252484841</v>
      </c>
      <c r="S47" s="100">
        <v>1262.2251389043729</v>
      </c>
      <c r="T47" s="100">
        <v>1659.5451089241637</v>
      </c>
      <c r="U47" s="100">
        <v>974.17138382527799</v>
      </c>
      <c r="V47" s="17">
        <v>1316.2992500068231</v>
      </c>
      <c r="W47" s="17">
        <v>1722.7273498998607</v>
      </c>
      <c r="X47" s="17">
        <v>1014.8318252484841</v>
      </c>
      <c r="Y47" s="100">
        <v>1262.2251389043729</v>
      </c>
      <c r="Z47" s="100">
        <v>1659.5451089241637</v>
      </c>
      <c r="AA47" s="100">
        <v>974.17138382527799</v>
      </c>
      <c r="AB47" s="18"/>
      <c r="AC47" s="17">
        <v>1171.9324959344292</v>
      </c>
      <c r="AD47" s="17">
        <v>1544.7269197645282</v>
      </c>
      <c r="AE47" s="17">
        <v>900.04119368447994</v>
      </c>
      <c r="AF47" s="100">
        <v>1113.6698092285708</v>
      </c>
      <c r="AG47" s="100">
        <v>1476.6973068128455</v>
      </c>
      <c r="AH47" s="100">
        <v>856.34208096785051</v>
      </c>
      <c r="AI47" s="17">
        <v>1171.9324959344292</v>
      </c>
      <c r="AJ47" s="17">
        <v>1544.7269197645282</v>
      </c>
      <c r="AK47" s="17">
        <v>900.04119368447994</v>
      </c>
      <c r="AL47" s="100">
        <v>1113.6698092285708</v>
      </c>
      <c r="AM47" s="100">
        <v>1476.6973068128455</v>
      </c>
      <c r="AN47" s="100">
        <v>856.34208096785051</v>
      </c>
      <c r="AO47" s="18"/>
      <c r="AP47" s="17">
        <v>1051.6381371526177</v>
      </c>
      <c r="AQ47" s="17">
        <v>1412.9971780492876</v>
      </c>
      <c r="AR47" s="17">
        <v>815.98117821550454</v>
      </c>
      <c r="AS47" s="100">
        <v>1009.2519651023165</v>
      </c>
      <c r="AT47" s="100">
        <v>1363.5596767834868</v>
      </c>
      <c r="AU47" s="100">
        <v>784.17408103427567</v>
      </c>
      <c r="AV47" s="17">
        <v>1051.6381371526177</v>
      </c>
      <c r="AW47" s="17">
        <v>1412.9971780492876</v>
      </c>
      <c r="AX47" s="17">
        <v>815.98117821550454</v>
      </c>
      <c r="AY47" s="100">
        <v>1009.2519651023165</v>
      </c>
      <c r="AZ47" s="100">
        <v>1363.5596767834868</v>
      </c>
      <c r="BA47" s="100">
        <v>784.17408103427567</v>
      </c>
      <c r="BB47" s="18"/>
      <c r="BC47" s="17">
        <v>1295.5963520172097</v>
      </c>
      <c r="BD47" s="17">
        <v>1691.017081391931</v>
      </c>
      <c r="BE47" s="17">
        <v>994.10290523225524</v>
      </c>
      <c r="BF47" s="100">
        <v>1244.245812267782</v>
      </c>
      <c r="BG47" s="100">
        <v>1630.8907598272226</v>
      </c>
      <c r="BH47" s="100">
        <v>955.49544874928597</v>
      </c>
      <c r="BI47" s="17">
        <v>1295.5963520172097</v>
      </c>
      <c r="BJ47" s="17">
        <v>1691.017081391931</v>
      </c>
      <c r="BK47" s="17">
        <v>994.10290523225524</v>
      </c>
      <c r="BL47" s="100">
        <v>1244.245812267782</v>
      </c>
      <c r="BM47" s="100">
        <v>1630.8907598272226</v>
      </c>
      <c r="BN47" s="100">
        <v>955.49544874928597</v>
      </c>
      <c r="BO47" s="18"/>
      <c r="BP47" s="17">
        <v>671.80108695813931</v>
      </c>
      <c r="BQ47" s="17">
        <v>951.20877725622915</v>
      </c>
      <c r="BR47" s="17">
        <v>534.0761917403147</v>
      </c>
      <c r="BS47" s="100">
        <v>655.20964454884393</v>
      </c>
      <c r="BT47" s="100">
        <v>929.59571159814675</v>
      </c>
      <c r="BU47" s="100">
        <v>521.88252558754812</v>
      </c>
      <c r="BV47" s="17">
        <v>671.80108695813931</v>
      </c>
      <c r="BW47" s="17">
        <v>951.20877725622915</v>
      </c>
      <c r="BX47" s="17">
        <v>534.0761917403147</v>
      </c>
      <c r="BY47" s="100">
        <v>655.20964454884393</v>
      </c>
      <c r="BZ47" s="100">
        <v>929.59571159814675</v>
      </c>
      <c r="CA47" s="100">
        <v>521.88252558754812</v>
      </c>
      <c r="CB47" s="18"/>
      <c r="CC47" s="17">
        <v>1180.060720720056</v>
      </c>
      <c r="CD47" s="17">
        <v>1539.8804320232491</v>
      </c>
      <c r="CE47" s="17">
        <v>899.10820782597125</v>
      </c>
      <c r="CF47" s="100">
        <v>1132.7641659143537</v>
      </c>
      <c r="CG47" s="100">
        <v>1484.3183151874862</v>
      </c>
      <c r="CH47" s="100">
        <v>863.63953625520503</v>
      </c>
      <c r="CI47" s="17">
        <v>1180.060720720056</v>
      </c>
      <c r="CJ47" s="17">
        <v>1539.8804320232491</v>
      </c>
      <c r="CK47" s="17">
        <v>899.10820782597125</v>
      </c>
      <c r="CL47" s="100">
        <v>1132.7641659143537</v>
      </c>
      <c r="CM47" s="100">
        <v>1484.3183151874862</v>
      </c>
      <c r="CN47" s="100">
        <v>863.63953625520503</v>
      </c>
      <c r="CO47" s="18"/>
      <c r="CP47" s="17">
        <v>1242.9476001986441</v>
      </c>
      <c r="CQ47" s="17">
        <v>1613.835263173557</v>
      </c>
      <c r="CR47" s="17">
        <v>945.48662782711983</v>
      </c>
      <c r="CS47" s="100">
        <v>1190.5328429649016</v>
      </c>
      <c r="CT47" s="100">
        <v>1552.7159685103841</v>
      </c>
      <c r="CU47" s="100">
        <v>906.16064447515475</v>
      </c>
      <c r="CV47" s="17">
        <v>1242.9476001986441</v>
      </c>
      <c r="CW47" s="17">
        <v>1613.835263173557</v>
      </c>
      <c r="CX47" s="17">
        <v>945.48662782711983</v>
      </c>
      <c r="CY47" s="100">
        <v>1190.5328429649016</v>
      </c>
      <c r="CZ47" s="100">
        <v>1552.7159685103841</v>
      </c>
      <c r="DA47" s="100">
        <v>906.16064447515475</v>
      </c>
      <c r="DB47" s="18"/>
      <c r="DC47" s="17">
        <v>1029.2794738123084</v>
      </c>
      <c r="DD47" s="17">
        <v>1352.4063796853477</v>
      </c>
      <c r="DE47" s="17">
        <v>784.29751605415049</v>
      </c>
      <c r="DF47" s="100">
        <v>987.12807030358442</v>
      </c>
      <c r="DG47" s="100">
        <v>1302.8431256770868</v>
      </c>
      <c r="DH47" s="100">
        <v>754.16333583304186</v>
      </c>
      <c r="DI47" s="17">
        <v>1029.2794738123084</v>
      </c>
      <c r="DJ47" s="17">
        <v>1352.4063796853477</v>
      </c>
      <c r="DK47" s="17">
        <v>784.29751605415049</v>
      </c>
      <c r="DL47" s="100">
        <v>987.12807030358442</v>
      </c>
      <c r="DM47" s="100">
        <v>1302.8431256770868</v>
      </c>
      <c r="DN47" s="100">
        <v>754.16333583304186</v>
      </c>
      <c r="DO47" s="18"/>
      <c r="DP47" s="17">
        <v>2234.848868400722</v>
      </c>
      <c r="DQ47" s="17">
        <v>2861.3627378847541</v>
      </c>
      <c r="DR47" s="17">
        <v>1657.7989191795741</v>
      </c>
      <c r="DS47" s="100">
        <v>2155.0857881907973</v>
      </c>
      <c r="DT47" s="100">
        <v>2767.5906962984386</v>
      </c>
      <c r="DU47" s="100">
        <v>1597.6732163731974</v>
      </c>
      <c r="DV47" s="17">
        <v>2234.848868400722</v>
      </c>
      <c r="DW47" s="17">
        <v>2861.3627378847541</v>
      </c>
      <c r="DX47" s="17">
        <v>1657.7989191795741</v>
      </c>
      <c r="DY47" s="100">
        <v>2155.0857881907973</v>
      </c>
      <c r="DZ47" s="100">
        <v>2767.5906962984386</v>
      </c>
      <c r="EA47" s="100">
        <v>1597.6732163731974</v>
      </c>
    </row>
    <row r="48" spans="2:132" ht="18">
      <c r="B48" s="4" t="str">
        <f>$B$60</f>
        <v>Gas Furnace Split System: 10 SEER, 80 AFUE Furnace</v>
      </c>
      <c r="C48" s="17">
        <v>1760.4546334973327</v>
      </c>
      <c r="D48" s="17">
        <v>2245.6101329951302</v>
      </c>
      <c r="E48" s="17">
        <v>1350.5115224729652</v>
      </c>
      <c r="F48" s="100">
        <v>1682.4291943388612</v>
      </c>
      <c r="G48" s="100">
        <v>2154.3416676938205</v>
      </c>
      <c r="H48" s="100">
        <v>1291.8065311624464</v>
      </c>
      <c r="I48" s="17">
        <v>1760.4546334973327</v>
      </c>
      <c r="J48" s="17">
        <v>2245.6101329951302</v>
      </c>
      <c r="K48" s="17">
        <v>1350.5115224729652</v>
      </c>
      <c r="L48" s="100">
        <v>1682.4291943388612</v>
      </c>
      <c r="M48" s="100">
        <v>2154.3416676938205</v>
      </c>
      <c r="N48" s="100">
        <v>1291.8065311624464</v>
      </c>
      <c r="O48" s="18"/>
      <c r="P48" s="17">
        <v>1140.3167726497891</v>
      </c>
      <c r="Q48" s="17">
        <v>1517.1322858464698</v>
      </c>
      <c r="R48" s="17">
        <v>882.83907315192675</v>
      </c>
      <c r="S48" s="100">
        <v>1097.6830448865596</v>
      </c>
      <c r="T48" s="100">
        <v>1467.1853445459708</v>
      </c>
      <c r="U48" s="100">
        <v>850.75453015254129</v>
      </c>
      <c r="V48" s="17">
        <v>1140.3167726497891</v>
      </c>
      <c r="W48" s="17">
        <v>1517.1322858464698</v>
      </c>
      <c r="X48" s="17">
        <v>882.83907315192675</v>
      </c>
      <c r="Y48" s="100">
        <v>1097.6830448865596</v>
      </c>
      <c r="Z48" s="100">
        <v>1467.1853445459708</v>
      </c>
      <c r="AA48" s="100">
        <v>850.75453015254129</v>
      </c>
      <c r="AB48" s="18"/>
      <c r="AC48" s="17">
        <v>1021.8310456175259</v>
      </c>
      <c r="AD48" s="17">
        <v>1368.8735224981274</v>
      </c>
      <c r="AE48" s="17">
        <v>787.60107361629548</v>
      </c>
      <c r="AF48" s="100">
        <v>974.25237476921939</v>
      </c>
      <c r="AG48" s="100">
        <v>1313.5784226403903</v>
      </c>
      <c r="AH48" s="100">
        <v>753.03127613766821</v>
      </c>
      <c r="AI48" s="17">
        <v>1021.8310456175259</v>
      </c>
      <c r="AJ48" s="17">
        <v>1368.8735224981274</v>
      </c>
      <c r="AK48" s="17">
        <v>787.60107361629548</v>
      </c>
      <c r="AL48" s="100">
        <v>974.25237476921939</v>
      </c>
      <c r="AM48" s="100">
        <v>1313.5784226403903</v>
      </c>
      <c r="AN48" s="100">
        <v>753.03127613766821</v>
      </c>
      <c r="AO48" s="18"/>
      <c r="AP48" s="17">
        <v>920.33010357477633</v>
      </c>
      <c r="AQ48" s="17">
        <v>1259.5737497281893</v>
      </c>
      <c r="AR48" s="17">
        <v>718.29947961555058</v>
      </c>
      <c r="AS48" s="100">
        <v>886.69907444221303</v>
      </c>
      <c r="AT48" s="100">
        <v>1220.0698872922878</v>
      </c>
      <c r="AU48" s="100">
        <v>694.28838183054836</v>
      </c>
      <c r="AV48" s="17">
        <v>920.33010357477633</v>
      </c>
      <c r="AW48" s="17">
        <v>1259.5737497281893</v>
      </c>
      <c r="AX48" s="17">
        <v>718.29947961555058</v>
      </c>
      <c r="AY48" s="100">
        <v>886.69907444221303</v>
      </c>
      <c r="AZ48" s="100">
        <v>1220.0698872922878</v>
      </c>
      <c r="BA48" s="100">
        <v>694.28838183054836</v>
      </c>
      <c r="BB48" s="18"/>
      <c r="BC48" s="17">
        <v>1127.8598042869669</v>
      </c>
      <c r="BD48" s="17">
        <v>1494.9028875842407</v>
      </c>
      <c r="BE48" s="17">
        <v>867.87612343095361</v>
      </c>
      <c r="BF48" s="100">
        <v>1087.1093181928866</v>
      </c>
      <c r="BG48" s="100">
        <v>1447.1728265919596</v>
      </c>
      <c r="BH48" s="100">
        <v>837.25612788953833</v>
      </c>
      <c r="BI48" s="17">
        <v>1127.8598042869669</v>
      </c>
      <c r="BJ48" s="17">
        <v>1494.9028875842407</v>
      </c>
      <c r="BK48" s="17">
        <v>867.87612343095361</v>
      </c>
      <c r="BL48" s="100">
        <v>1087.1093181928866</v>
      </c>
      <c r="BM48" s="100">
        <v>1447.1728265919596</v>
      </c>
      <c r="BN48" s="100">
        <v>837.25612788953833</v>
      </c>
      <c r="BO48" s="18"/>
      <c r="BP48" s="17">
        <v>612.52816520986721</v>
      </c>
      <c r="BQ48" s="17">
        <v>873.65651313102626</v>
      </c>
      <c r="BR48" s="17">
        <v>492.03322247366816</v>
      </c>
      <c r="BS48" s="100">
        <v>600.86586461078775</v>
      </c>
      <c r="BT48" s="100">
        <v>856.43110300554542</v>
      </c>
      <c r="BU48" s="100">
        <v>482.62758580808736</v>
      </c>
      <c r="BV48" s="17">
        <v>612.52816520986721</v>
      </c>
      <c r="BW48" s="17">
        <v>873.65651313102626</v>
      </c>
      <c r="BX48" s="17">
        <v>492.03322247366816</v>
      </c>
      <c r="BY48" s="100">
        <v>600.86586461078775</v>
      </c>
      <c r="BZ48" s="100">
        <v>856.43110300554542</v>
      </c>
      <c r="CA48" s="100">
        <v>482.62758580808736</v>
      </c>
      <c r="CB48" s="18"/>
      <c r="CC48" s="17">
        <v>1016.1101349532177</v>
      </c>
      <c r="CD48" s="17">
        <v>1348.1720996792487</v>
      </c>
      <c r="CE48" s="17">
        <v>778.62544679210896</v>
      </c>
      <c r="CF48" s="100">
        <v>978.27391990672982</v>
      </c>
      <c r="CG48" s="100">
        <v>1303.79744685949</v>
      </c>
      <c r="CH48" s="100">
        <v>751.4357656016083</v>
      </c>
      <c r="CI48" s="17">
        <v>1016.1101349532177</v>
      </c>
      <c r="CJ48" s="17">
        <v>1348.1720996792487</v>
      </c>
      <c r="CK48" s="17">
        <v>778.62544679210896</v>
      </c>
      <c r="CL48" s="100">
        <v>978.27391990672982</v>
      </c>
      <c r="CM48" s="100">
        <v>1303.79744685949</v>
      </c>
      <c r="CN48" s="100">
        <v>751.4357656016083</v>
      </c>
      <c r="CO48" s="18"/>
      <c r="CP48" s="17">
        <v>1071.1965549536251</v>
      </c>
      <c r="CQ48" s="17">
        <v>1413.298923103142</v>
      </c>
      <c r="CR48" s="17">
        <v>817.86561734596273</v>
      </c>
      <c r="CS48" s="100">
        <v>1029.9093704617753</v>
      </c>
      <c r="CT48" s="100">
        <v>1364.87012462598</v>
      </c>
      <c r="CU48" s="100">
        <v>786.69607611134018</v>
      </c>
      <c r="CV48" s="17">
        <v>1071.1965549536251</v>
      </c>
      <c r="CW48" s="17">
        <v>1413.298923103142</v>
      </c>
      <c r="CX48" s="17">
        <v>817.86561734596273</v>
      </c>
      <c r="CY48" s="100">
        <v>1029.9093704617753</v>
      </c>
      <c r="CZ48" s="100">
        <v>1364.87012462598</v>
      </c>
      <c r="DA48" s="100">
        <v>786.69607611134018</v>
      </c>
      <c r="DB48" s="18"/>
      <c r="DC48" s="17">
        <v>893.10074277146646</v>
      </c>
      <c r="DD48" s="17">
        <v>1193.1198141659481</v>
      </c>
      <c r="DE48" s="17">
        <v>687.28638505913443</v>
      </c>
      <c r="DF48" s="100">
        <v>859.51374390078445</v>
      </c>
      <c r="DG48" s="100">
        <v>1153.6326760990864</v>
      </c>
      <c r="DH48" s="100">
        <v>663.42968398769654</v>
      </c>
      <c r="DI48" s="17">
        <v>893.10074277146646</v>
      </c>
      <c r="DJ48" s="17">
        <v>1193.1198141659481</v>
      </c>
      <c r="DK48" s="17">
        <v>687.28638505913443</v>
      </c>
      <c r="DL48" s="100">
        <v>859.51374390078445</v>
      </c>
      <c r="DM48" s="100">
        <v>1153.6326760990864</v>
      </c>
      <c r="DN48" s="100">
        <v>663.42968398769654</v>
      </c>
      <c r="DO48" s="18"/>
      <c r="DP48" s="17">
        <v>1923.3361739267509</v>
      </c>
      <c r="DQ48" s="17">
        <v>2496.5546795762366</v>
      </c>
      <c r="DR48" s="17">
        <v>1423.3638176664747</v>
      </c>
      <c r="DS48" s="100">
        <v>1857.0302526924629</v>
      </c>
      <c r="DT48" s="100">
        <v>2418.7210102454337</v>
      </c>
      <c r="DU48" s="100">
        <v>1373.4787457038142</v>
      </c>
      <c r="DV48" s="17">
        <v>1923.3361739267509</v>
      </c>
      <c r="DW48" s="17">
        <v>2496.5546795762366</v>
      </c>
      <c r="DX48" s="17">
        <v>1423.3638176664747</v>
      </c>
      <c r="DY48" s="100">
        <v>1857.0302526924629</v>
      </c>
      <c r="DZ48" s="100">
        <v>2418.7210102454337</v>
      </c>
      <c r="EA48" s="100">
        <v>1373.4787457038142</v>
      </c>
    </row>
    <row r="49" spans="2:131" ht="18">
      <c r="B49" s="4" t="str">
        <f>$B$61</f>
        <v>Gas Furnace Split System: 12 SEER, 80 AFUE Furnace</v>
      </c>
      <c r="C49" s="17">
        <v>1760.4546334973327</v>
      </c>
      <c r="D49" s="17">
        <v>2245.6101329951302</v>
      </c>
      <c r="E49" s="17">
        <v>1350.5115224729652</v>
      </c>
      <c r="F49" s="100">
        <v>1682.4291943388612</v>
      </c>
      <c r="G49" s="100">
        <v>2154.3416676938205</v>
      </c>
      <c r="H49" s="100">
        <v>1291.8065311624464</v>
      </c>
      <c r="I49" s="17">
        <v>1760.4546334973327</v>
      </c>
      <c r="J49" s="17">
        <v>2245.6101329951302</v>
      </c>
      <c r="K49" s="17">
        <v>1350.5115224729652</v>
      </c>
      <c r="L49" s="100">
        <v>1682.4291943388612</v>
      </c>
      <c r="M49" s="100">
        <v>2154.3416676938205</v>
      </c>
      <c r="N49" s="100">
        <v>1291.8065311624464</v>
      </c>
      <c r="O49" s="18"/>
      <c r="P49" s="17">
        <v>1140.3167726497891</v>
      </c>
      <c r="Q49" s="17">
        <v>1517.1322858464698</v>
      </c>
      <c r="R49" s="17">
        <v>882.83907315192675</v>
      </c>
      <c r="S49" s="100">
        <v>1097.6830448865596</v>
      </c>
      <c r="T49" s="100">
        <v>1467.1853445459708</v>
      </c>
      <c r="U49" s="100">
        <v>850.75453015254129</v>
      </c>
      <c r="V49" s="17">
        <v>1140.3167726497891</v>
      </c>
      <c r="W49" s="17">
        <v>1517.1322858464698</v>
      </c>
      <c r="X49" s="17">
        <v>882.83907315192675</v>
      </c>
      <c r="Y49" s="100">
        <v>1097.6830448865596</v>
      </c>
      <c r="Z49" s="100">
        <v>1467.1853445459708</v>
      </c>
      <c r="AA49" s="100">
        <v>850.75453015254129</v>
      </c>
      <c r="AB49" s="18"/>
      <c r="AC49" s="17">
        <v>1021.8310456175259</v>
      </c>
      <c r="AD49" s="17">
        <v>1368.8735224981274</v>
      </c>
      <c r="AE49" s="17">
        <v>787.60107361629548</v>
      </c>
      <c r="AF49" s="100">
        <v>974.25237476921939</v>
      </c>
      <c r="AG49" s="100">
        <v>1313.5784226403903</v>
      </c>
      <c r="AH49" s="100">
        <v>753.03127613766821</v>
      </c>
      <c r="AI49" s="17">
        <v>1021.8310456175259</v>
      </c>
      <c r="AJ49" s="17">
        <v>1368.8735224981274</v>
      </c>
      <c r="AK49" s="17">
        <v>787.60107361629548</v>
      </c>
      <c r="AL49" s="100">
        <v>974.25237476921939</v>
      </c>
      <c r="AM49" s="100">
        <v>1313.5784226403903</v>
      </c>
      <c r="AN49" s="100">
        <v>753.03127613766821</v>
      </c>
      <c r="AO49" s="18"/>
      <c r="AP49" s="17">
        <v>920.33010357477633</v>
      </c>
      <c r="AQ49" s="17">
        <v>1259.5737497281893</v>
      </c>
      <c r="AR49" s="17">
        <v>718.29947961555058</v>
      </c>
      <c r="AS49" s="100">
        <v>886.69907444221303</v>
      </c>
      <c r="AT49" s="100">
        <v>1220.0698872922878</v>
      </c>
      <c r="AU49" s="100">
        <v>694.28838183054836</v>
      </c>
      <c r="AV49" s="17">
        <v>920.33010357477633</v>
      </c>
      <c r="AW49" s="17">
        <v>1259.5737497281893</v>
      </c>
      <c r="AX49" s="17">
        <v>718.29947961555058</v>
      </c>
      <c r="AY49" s="100">
        <v>886.69907444221303</v>
      </c>
      <c r="AZ49" s="100">
        <v>1220.0698872922878</v>
      </c>
      <c r="BA49" s="100">
        <v>694.28838183054836</v>
      </c>
      <c r="BB49" s="18"/>
      <c r="BC49" s="17">
        <v>1127.8598042869669</v>
      </c>
      <c r="BD49" s="17">
        <v>1494.9028875842407</v>
      </c>
      <c r="BE49" s="17">
        <v>867.87612343095361</v>
      </c>
      <c r="BF49" s="100">
        <v>1087.1093181928866</v>
      </c>
      <c r="BG49" s="100">
        <v>1447.1728265919596</v>
      </c>
      <c r="BH49" s="100">
        <v>837.25612788953833</v>
      </c>
      <c r="BI49" s="17">
        <v>1127.8598042869669</v>
      </c>
      <c r="BJ49" s="17">
        <v>1494.9028875842407</v>
      </c>
      <c r="BK49" s="17">
        <v>867.87612343095361</v>
      </c>
      <c r="BL49" s="100">
        <v>1087.1093181928866</v>
      </c>
      <c r="BM49" s="100">
        <v>1447.1728265919596</v>
      </c>
      <c r="BN49" s="100">
        <v>837.25612788953833</v>
      </c>
      <c r="BO49" s="18"/>
      <c r="BP49" s="17">
        <v>612.52816520986721</v>
      </c>
      <c r="BQ49" s="17">
        <v>873.65651313102626</v>
      </c>
      <c r="BR49" s="17">
        <v>492.03322247366816</v>
      </c>
      <c r="BS49" s="100">
        <v>600.86586461078775</v>
      </c>
      <c r="BT49" s="100">
        <v>856.43110300554542</v>
      </c>
      <c r="BU49" s="100">
        <v>482.62758580808736</v>
      </c>
      <c r="BV49" s="17">
        <v>612.52816520986721</v>
      </c>
      <c r="BW49" s="17">
        <v>873.65651313102626</v>
      </c>
      <c r="BX49" s="17">
        <v>492.03322247366816</v>
      </c>
      <c r="BY49" s="100">
        <v>600.86586461078775</v>
      </c>
      <c r="BZ49" s="100">
        <v>856.43110300554542</v>
      </c>
      <c r="CA49" s="100">
        <v>482.62758580808736</v>
      </c>
      <c r="CB49" s="18"/>
      <c r="CC49" s="17">
        <v>1016.1101349532177</v>
      </c>
      <c r="CD49" s="17">
        <v>1348.1720996792487</v>
      </c>
      <c r="CE49" s="17">
        <v>778.62544679210896</v>
      </c>
      <c r="CF49" s="100">
        <v>978.27391990672982</v>
      </c>
      <c r="CG49" s="100">
        <v>1303.79744685949</v>
      </c>
      <c r="CH49" s="100">
        <v>751.4357656016083</v>
      </c>
      <c r="CI49" s="17">
        <v>1016.1101349532177</v>
      </c>
      <c r="CJ49" s="17">
        <v>1348.1720996792487</v>
      </c>
      <c r="CK49" s="17">
        <v>778.62544679210896</v>
      </c>
      <c r="CL49" s="100">
        <v>978.27391990672982</v>
      </c>
      <c r="CM49" s="100">
        <v>1303.79744685949</v>
      </c>
      <c r="CN49" s="100">
        <v>751.4357656016083</v>
      </c>
      <c r="CO49" s="18"/>
      <c r="CP49" s="17">
        <v>1071.1965549536251</v>
      </c>
      <c r="CQ49" s="17">
        <v>1413.298923103142</v>
      </c>
      <c r="CR49" s="17">
        <v>817.86561734596273</v>
      </c>
      <c r="CS49" s="100">
        <v>1029.9093704617753</v>
      </c>
      <c r="CT49" s="100">
        <v>1364.87012462598</v>
      </c>
      <c r="CU49" s="100">
        <v>786.69607611134018</v>
      </c>
      <c r="CV49" s="17">
        <v>1071.1965549536251</v>
      </c>
      <c r="CW49" s="17">
        <v>1413.298923103142</v>
      </c>
      <c r="CX49" s="17">
        <v>817.86561734596273</v>
      </c>
      <c r="CY49" s="100">
        <v>1029.9093704617753</v>
      </c>
      <c r="CZ49" s="100">
        <v>1364.87012462598</v>
      </c>
      <c r="DA49" s="100">
        <v>786.69607611134018</v>
      </c>
      <c r="DB49" s="18"/>
      <c r="DC49" s="17">
        <v>893.10074277146646</v>
      </c>
      <c r="DD49" s="17">
        <v>1193.1198141659481</v>
      </c>
      <c r="DE49" s="17">
        <v>687.28638505913443</v>
      </c>
      <c r="DF49" s="100">
        <v>859.51374390078445</v>
      </c>
      <c r="DG49" s="100">
        <v>1153.6326760990864</v>
      </c>
      <c r="DH49" s="100">
        <v>663.42968398769654</v>
      </c>
      <c r="DI49" s="17">
        <v>893.10074277146646</v>
      </c>
      <c r="DJ49" s="17">
        <v>1193.1198141659481</v>
      </c>
      <c r="DK49" s="17">
        <v>687.28638505913443</v>
      </c>
      <c r="DL49" s="100">
        <v>859.51374390078445</v>
      </c>
      <c r="DM49" s="100">
        <v>1153.6326760990864</v>
      </c>
      <c r="DN49" s="100">
        <v>663.42968398769654</v>
      </c>
      <c r="DO49" s="18"/>
      <c r="DP49" s="17">
        <v>1923.3361739267509</v>
      </c>
      <c r="DQ49" s="17">
        <v>2496.5546795762366</v>
      </c>
      <c r="DR49" s="17">
        <v>1423.3638176664747</v>
      </c>
      <c r="DS49" s="100">
        <v>1857.0302526924629</v>
      </c>
      <c r="DT49" s="100">
        <v>2418.7210102454337</v>
      </c>
      <c r="DU49" s="100">
        <v>1373.4787457038142</v>
      </c>
      <c r="DV49" s="17">
        <v>1923.3361739267509</v>
      </c>
      <c r="DW49" s="17">
        <v>2496.5546795762366</v>
      </c>
      <c r="DX49" s="17">
        <v>1423.3638176664747</v>
      </c>
      <c r="DY49" s="100">
        <v>1857.0302526924629</v>
      </c>
      <c r="DZ49" s="100">
        <v>2418.7210102454337</v>
      </c>
      <c r="EA49" s="100">
        <v>1373.4787457038142</v>
      </c>
    </row>
    <row r="50" spans="2:131" ht="18">
      <c r="B50" s="4" t="str">
        <f>$B$62</f>
        <v>Gas Furnace Split System: 13 SEER, 80 AFUE Furnace</v>
      </c>
      <c r="C50" s="17">
        <v>1760.455155489321</v>
      </c>
      <c r="D50" s="17">
        <v>2245.6109065888713</v>
      </c>
      <c r="E50" s="17">
        <v>1350.5119276208102</v>
      </c>
      <c r="F50" s="100">
        <v>1682.4291943388612</v>
      </c>
      <c r="G50" s="100">
        <v>2154.3416676938205</v>
      </c>
      <c r="H50" s="100">
        <v>1291.8065311624464</v>
      </c>
      <c r="I50" s="17">
        <v>1760.455155489321</v>
      </c>
      <c r="J50" s="17">
        <v>2245.6109065888713</v>
      </c>
      <c r="K50" s="17">
        <v>1350.5119276208102</v>
      </c>
      <c r="L50" s="100">
        <v>1682.4291943388612</v>
      </c>
      <c r="M50" s="100">
        <v>2154.3416676938205</v>
      </c>
      <c r="N50" s="100">
        <v>1291.8065311624464</v>
      </c>
      <c r="O50" s="18"/>
      <c r="P50" s="17">
        <v>1140.3381062868098</v>
      </c>
      <c r="Q50" s="17">
        <v>1517.1615950736684</v>
      </c>
      <c r="R50" s="17">
        <v>882.85494594578279</v>
      </c>
      <c r="S50" s="100">
        <v>1097.6990233001054</v>
      </c>
      <c r="T50" s="100">
        <v>1467.2066036199676</v>
      </c>
      <c r="U50" s="100">
        <v>850.7664455640188</v>
      </c>
      <c r="V50" s="17">
        <v>1140.3381062868098</v>
      </c>
      <c r="W50" s="17">
        <v>1517.1615950736684</v>
      </c>
      <c r="X50" s="17">
        <v>882.85494594578279</v>
      </c>
      <c r="Y50" s="100">
        <v>1097.6990233001054</v>
      </c>
      <c r="Z50" s="100">
        <v>1467.2066036199676</v>
      </c>
      <c r="AA50" s="100">
        <v>850.7664455640188</v>
      </c>
      <c r="AB50" s="18"/>
      <c r="AC50" s="17">
        <v>1021.8365367638033</v>
      </c>
      <c r="AD50" s="17">
        <v>1368.8818032271254</v>
      </c>
      <c r="AE50" s="17">
        <v>787.60525882804495</v>
      </c>
      <c r="AF50" s="100">
        <v>974.26536092492483</v>
      </c>
      <c r="AG50" s="100">
        <v>1313.5980245722917</v>
      </c>
      <c r="AH50" s="100">
        <v>753.04105482641091</v>
      </c>
      <c r="AI50" s="17">
        <v>1021.8365367638033</v>
      </c>
      <c r="AJ50" s="17">
        <v>1368.8818032271254</v>
      </c>
      <c r="AK50" s="17">
        <v>787.60525882804495</v>
      </c>
      <c r="AL50" s="100">
        <v>974.26536092492483</v>
      </c>
      <c r="AM50" s="100">
        <v>1313.5980245722917</v>
      </c>
      <c r="AN50" s="100">
        <v>753.04105482641091</v>
      </c>
      <c r="AO50" s="18"/>
      <c r="AP50" s="17">
        <v>920.33447888820911</v>
      </c>
      <c r="AQ50" s="17">
        <v>1259.5799496415902</v>
      </c>
      <c r="AR50" s="17">
        <v>718.30272017806249</v>
      </c>
      <c r="AS50" s="100">
        <v>886.70506300398347</v>
      </c>
      <c r="AT50" s="100">
        <v>1220.0784689038874</v>
      </c>
      <c r="AU50" s="100">
        <v>694.29280706777104</v>
      </c>
      <c r="AV50" s="17">
        <v>920.33447888820911</v>
      </c>
      <c r="AW50" s="17">
        <v>1259.5799496415902</v>
      </c>
      <c r="AX50" s="17">
        <v>718.30272017806249</v>
      </c>
      <c r="AY50" s="100">
        <v>886.70506300398347</v>
      </c>
      <c r="AZ50" s="100">
        <v>1220.0784689038874</v>
      </c>
      <c r="BA50" s="100">
        <v>694.29280706777104</v>
      </c>
      <c r="BB50" s="18"/>
      <c r="BC50" s="17">
        <v>1127.8835093842231</v>
      </c>
      <c r="BD50" s="17">
        <v>1494.9266668298408</v>
      </c>
      <c r="BE50" s="17">
        <v>867.88839207956528</v>
      </c>
      <c r="BF50" s="100">
        <v>1087.1158062327759</v>
      </c>
      <c r="BG50" s="100">
        <v>1447.1824523505588</v>
      </c>
      <c r="BH50" s="100">
        <v>837.26114384431366</v>
      </c>
      <c r="BI50" s="17">
        <v>1127.8835093842231</v>
      </c>
      <c r="BJ50" s="17">
        <v>1494.9266668298408</v>
      </c>
      <c r="BK50" s="17">
        <v>867.88839207956528</v>
      </c>
      <c r="BL50" s="100">
        <v>1087.1158062327759</v>
      </c>
      <c r="BM50" s="100">
        <v>1447.1824523505588</v>
      </c>
      <c r="BN50" s="100">
        <v>837.26114384431366</v>
      </c>
      <c r="BO50" s="18"/>
      <c r="BP50" s="17">
        <v>612.53096798760043</v>
      </c>
      <c r="BQ50" s="17">
        <v>873.66064880922454</v>
      </c>
      <c r="BR50" s="17">
        <v>492.03529355969096</v>
      </c>
      <c r="BS50" s="100">
        <v>600.86942930824023</v>
      </c>
      <c r="BT50" s="100">
        <v>856.43631739374439</v>
      </c>
      <c r="BU50" s="100">
        <v>482.63022539092503</v>
      </c>
      <c r="BV50" s="17">
        <v>612.53096798760043</v>
      </c>
      <c r="BW50" s="17">
        <v>873.66064880922454</v>
      </c>
      <c r="BX50" s="17">
        <v>492.03529355969096</v>
      </c>
      <c r="BY50" s="100">
        <v>600.86942930824023</v>
      </c>
      <c r="BZ50" s="100">
        <v>856.43631739374439</v>
      </c>
      <c r="CA50" s="100">
        <v>482.63022539092503</v>
      </c>
      <c r="CB50" s="18"/>
      <c r="CC50" s="17">
        <v>1016.1217128970849</v>
      </c>
      <c r="CD50" s="17">
        <v>1348.1884777934501</v>
      </c>
      <c r="CE50" s="17">
        <v>778.63361311266499</v>
      </c>
      <c r="CF50" s="100">
        <v>978.29108016395139</v>
      </c>
      <c r="CG50" s="100">
        <v>1303.8138955756881</v>
      </c>
      <c r="CH50" s="100">
        <v>751.44411891312575</v>
      </c>
      <c r="CI50" s="17">
        <v>1016.1217128970849</v>
      </c>
      <c r="CJ50" s="17">
        <v>1348.1884777934501</v>
      </c>
      <c r="CK50" s="17">
        <v>778.63361311266499</v>
      </c>
      <c r="CL50" s="100">
        <v>978.29108016395139</v>
      </c>
      <c r="CM50" s="100">
        <v>1303.8138955756881</v>
      </c>
      <c r="CN50" s="100">
        <v>751.44411891312575</v>
      </c>
      <c r="CO50" s="18"/>
      <c r="CP50" s="17">
        <v>1071.2014410212091</v>
      </c>
      <c r="CQ50" s="17">
        <v>1413.3057147744596</v>
      </c>
      <c r="CR50" s="17">
        <v>817.86906890146463</v>
      </c>
      <c r="CS50" s="100">
        <v>1029.9153477045068</v>
      </c>
      <c r="CT50" s="100">
        <v>1364.8777599247801</v>
      </c>
      <c r="CU50" s="100">
        <v>786.7001879477433</v>
      </c>
      <c r="CV50" s="17">
        <v>1071.2014410212091</v>
      </c>
      <c r="CW50" s="17">
        <v>1413.3057147744596</v>
      </c>
      <c r="CX50" s="17">
        <v>817.86906890146463</v>
      </c>
      <c r="CY50" s="100">
        <v>1029.9153477045068</v>
      </c>
      <c r="CZ50" s="100">
        <v>1364.8777599247801</v>
      </c>
      <c r="DA50" s="100">
        <v>786.7001879477433</v>
      </c>
      <c r="DB50" s="18"/>
      <c r="DC50" s="17">
        <v>893.11080043105903</v>
      </c>
      <c r="DD50" s="17">
        <v>1193.1332768259083</v>
      </c>
      <c r="DE50" s="17">
        <v>687.29291868559676</v>
      </c>
      <c r="DF50" s="100">
        <v>859.52410984842288</v>
      </c>
      <c r="DG50" s="100">
        <v>1153.6471528792874</v>
      </c>
      <c r="DH50" s="100">
        <v>663.43666566393813</v>
      </c>
      <c r="DI50" s="17">
        <v>893.11080043105903</v>
      </c>
      <c r="DJ50" s="17">
        <v>1193.1332768259083</v>
      </c>
      <c r="DK50" s="17">
        <v>687.29291868559676</v>
      </c>
      <c r="DL50" s="100">
        <v>859.52410984842288</v>
      </c>
      <c r="DM50" s="100">
        <v>1153.6471528792874</v>
      </c>
      <c r="DN50" s="100">
        <v>663.43666566393813</v>
      </c>
      <c r="DO50" s="18"/>
      <c r="DP50" s="17">
        <v>1923.3370151462937</v>
      </c>
      <c r="DQ50" s="17">
        <v>2496.556036964872</v>
      </c>
      <c r="DR50" s="17">
        <v>1423.364426018037</v>
      </c>
      <c r="DS50" s="100">
        <v>1857.0336787203776</v>
      </c>
      <c r="DT50" s="100">
        <v>2418.7262188772361</v>
      </c>
      <c r="DU50" s="100">
        <v>1373.4813899254184</v>
      </c>
      <c r="DV50" s="17">
        <v>1923.3370151462937</v>
      </c>
      <c r="DW50" s="17">
        <v>2496.556036964872</v>
      </c>
      <c r="DX50" s="17">
        <v>1423.364426018037</v>
      </c>
      <c r="DY50" s="100">
        <v>1857.0336787203776</v>
      </c>
      <c r="DZ50" s="100">
        <v>2418.7262188772361</v>
      </c>
      <c r="EA50" s="100">
        <v>1373.4813899254184</v>
      </c>
    </row>
    <row r="51" spans="2:131" ht="18">
      <c r="B51" s="4" t="str">
        <f>$B$63</f>
        <v>Gas Furnace Split System: 14 SEER, 80 AFUE Furnace</v>
      </c>
      <c r="C51" s="17">
        <v>1760.455155489321</v>
      </c>
      <c r="D51" s="17">
        <v>2245.6109065888713</v>
      </c>
      <c r="E51" s="17">
        <v>1350.5119276208102</v>
      </c>
      <c r="F51" s="100">
        <v>1682.4291943388612</v>
      </c>
      <c r="G51" s="100">
        <v>2154.3416676938205</v>
      </c>
      <c r="H51" s="100">
        <v>1291.8065311624464</v>
      </c>
      <c r="I51" s="17">
        <v>1760.455155489321</v>
      </c>
      <c r="J51" s="17">
        <v>2245.6109065888713</v>
      </c>
      <c r="K51" s="17">
        <v>1350.5119276208102</v>
      </c>
      <c r="L51" s="100">
        <v>1682.4291943388612</v>
      </c>
      <c r="M51" s="100">
        <v>2154.3416676938205</v>
      </c>
      <c r="N51" s="100">
        <v>1291.8065311624464</v>
      </c>
      <c r="O51" s="18"/>
      <c r="P51" s="17">
        <v>1140.3381062868098</v>
      </c>
      <c r="Q51" s="17">
        <v>1517.1615950736684</v>
      </c>
      <c r="R51" s="17">
        <v>882.85494594578279</v>
      </c>
      <c r="S51" s="100">
        <v>1097.6990233001054</v>
      </c>
      <c r="T51" s="100">
        <v>1467.2066036199676</v>
      </c>
      <c r="U51" s="100">
        <v>850.7664455640188</v>
      </c>
      <c r="V51" s="17">
        <v>1140.3381062868098</v>
      </c>
      <c r="W51" s="17">
        <v>1517.1615950736684</v>
      </c>
      <c r="X51" s="17">
        <v>882.85494594578279</v>
      </c>
      <c r="Y51" s="100">
        <v>1097.6990233001054</v>
      </c>
      <c r="Z51" s="100">
        <v>1467.2066036199676</v>
      </c>
      <c r="AA51" s="100">
        <v>850.7664455640188</v>
      </c>
      <c r="AB51" s="18"/>
      <c r="AC51" s="17">
        <v>1021.8365367638033</v>
      </c>
      <c r="AD51" s="17">
        <v>1368.8818032271254</v>
      </c>
      <c r="AE51" s="17">
        <v>787.60525882804495</v>
      </c>
      <c r="AF51" s="100">
        <v>974.26536092492483</v>
      </c>
      <c r="AG51" s="100">
        <v>1313.5980245722917</v>
      </c>
      <c r="AH51" s="100">
        <v>753.04105482641091</v>
      </c>
      <c r="AI51" s="17">
        <v>1021.8365367638033</v>
      </c>
      <c r="AJ51" s="17">
        <v>1368.8818032271254</v>
      </c>
      <c r="AK51" s="17">
        <v>787.60525882804495</v>
      </c>
      <c r="AL51" s="100">
        <v>974.26536092492483</v>
      </c>
      <c r="AM51" s="100">
        <v>1313.5980245722917</v>
      </c>
      <c r="AN51" s="100">
        <v>753.04105482641091</v>
      </c>
      <c r="AO51" s="18"/>
      <c r="AP51" s="17">
        <v>920.33447888820911</v>
      </c>
      <c r="AQ51" s="17">
        <v>1259.5799496415902</v>
      </c>
      <c r="AR51" s="17">
        <v>718.30272017806249</v>
      </c>
      <c r="AS51" s="100">
        <v>886.70506300398347</v>
      </c>
      <c r="AT51" s="100">
        <v>1220.0784689038874</v>
      </c>
      <c r="AU51" s="100">
        <v>694.29280706777104</v>
      </c>
      <c r="AV51" s="17">
        <v>920.33447888820911</v>
      </c>
      <c r="AW51" s="17">
        <v>1259.5799496415902</v>
      </c>
      <c r="AX51" s="17">
        <v>718.30272017806249</v>
      </c>
      <c r="AY51" s="100">
        <v>886.70506300398347</v>
      </c>
      <c r="AZ51" s="100">
        <v>1220.0784689038874</v>
      </c>
      <c r="BA51" s="100">
        <v>694.29280706777104</v>
      </c>
      <c r="BB51" s="18"/>
      <c r="BC51" s="17">
        <v>1127.8835093842231</v>
      </c>
      <c r="BD51" s="17">
        <v>1494.9266668298408</v>
      </c>
      <c r="BE51" s="17">
        <v>867.88839207956528</v>
      </c>
      <c r="BF51" s="100">
        <v>1087.1158062327759</v>
      </c>
      <c r="BG51" s="100">
        <v>1447.1824523505588</v>
      </c>
      <c r="BH51" s="100">
        <v>837.26114384431366</v>
      </c>
      <c r="BI51" s="17">
        <v>1127.8835093842231</v>
      </c>
      <c r="BJ51" s="17">
        <v>1494.9266668298408</v>
      </c>
      <c r="BK51" s="17">
        <v>867.88839207956528</v>
      </c>
      <c r="BL51" s="100">
        <v>1087.1158062327759</v>
      </c>
      <c r="BM51" s="100">
        <v>1447.1824523505588</v>
      </c>
      <c r="BN51" s="100">
        <v>837.26114384431366</v>
      </c>
      <c r="BO51" s="18"/>
      <c r="BP51" s="17">
        <v>612.53096798760043</v>
      </c>
      <c r="BQ51" s="17">
        <v>873.66064880922454</v>
      </c>
      <c r="BR51" s="17">
        <v>492.03529355969096</v>
      </c>
      <c r="BS51" s="100">
        <v>600.86942930824023</v>
      </c>
      <c r="BT51" s="100">
        <v>856.43631739374439</v>
      </c>
      <c r="BU51" s="100">
        <v>482.63022539092503</v>
      </c>
      <c r="BV51" s="17">
        <v>612.53096798760043</v>
      </c>
      <c r="BW51" s="17">
        <v>873.66064880922454</v>
      </c>
      <c r="BX51" s="17">
        <v>492.03529355969096</v>
      </c>
      <c r="BY51" s="100">
        <v>600.86942930824023</v>
      </c>
      <c r="BZ51" s="100">
        <v>856.43631739374439</v>
      </c>
      <c r="CA51" s="100">
        <v>482.63022539092503</v>
      </c>
      <c r="CB51" s="18"/>
      <c r="CC51" s="17">
        <v>1016.1217128970849</v>
      </c>
      <c r="CD51" s="17">
        <v>1348.1884777934501</v>
      </c>
      <c r="CE51" s="17">
        <v>778.63361311266499</v>
      </c>
      <c r="CF51" s="100">
        <v>978.29108016395139</v>
      </c>
      <c r="CG51" s="100">
        <v>1303.8138955756881</v>
      </c>
      <c r="CH51" s="100">
        <v>751.44411891312575</v>
      </c>
      <c r="CI51" s="17">
        <v>1016.1217128970849</v>
      </c>
      <c r="CJ51" s="17">
        <v>1348.1884777934501</v>
      </c>
      <c r="CK51" s="17">
        <v>778.63361311266499</v>
      </c>
      <c r="CL51" s="100">
        <v>978.29108016395139</v>
      </c>
      <c r="CM51" s="100">
        <v>1303.8138955756881</v>
      </c>
      <c r="CN51" s="100">
        <v>751.44411891312575</v>
      </c>
      <c r="CO51" s="18"/>
      <c r="CP51" s="17">
        <v>1071.2014410212091</v>
      </c>
      <c r="CQ51" s="17">
        <v>1413.3057147744596</v>
      </c>
      <c r="CR51" s="17">
        <v>817.86906890146463</v>
      </c>
      <c r="CS51" s="100">
        <v>1029.9153477045068</v>
      </c>
      <c r="CT51" s="100">
        <v>1364.8777599247801</v>
      </c>
      <c r="CU51" s="100">
        <v>786.7001879477433</v>
      </c>
      <c r="CV51" s="17">
        <v>1071.2014410212091</v>
      </c>
      <c r="CW51" s="17">
        <v>1413.3057147744596</v>
      </c>
      <c r="CX51" s="17">
        <v>817.86906890146463</v>
      </c>
      <c r="CY51" s="100">
        <v>1029.9153477045068</v>
      </c>
      <c r="CZ51" s="100">
        <v>1364.8777599247801</v>
      </c>
      <c r="DA51" s="100">
        <v>786.7001879477433</v>
      </c>
      <c r="DB51" s="18"/>
      <c r="DC51" s="17">
        <v>893.11080043105903</v>
      </c>
      <c r="DD51" s="17">
        <v>1193.1332768259083</v>
      </c>
      <c r="DE51" s="17">
        <v>687.29291868559676</v>
      </c>
      <c r="DF51" s="100">
        <v>859.52410984842288</v>
      </c>
      <c r="DG51" s="100">
        <v>1153.6471528792874</v>
      </c>
      <c r="DH51" s="100">
        <v>663.43666566393813</v>
      </c>
      <c r="DI51" s="17">
        <v>893.11080043105903</v>
      </c>
      <c r="DJ51" s="17">
        <v>1193.1332768259083</v>
      </c>
      <c r="DK51" s="17">
        <v>687.29291868559676</v>
      </c>
      <c r="DL51" s="100">
        <v>859.52410984842288</v>
      </c>
      <c r="DM51" s="100">
        <v>1153.6471528792874</v>
      </c>
      <c r="DN51" s="100">
        <v>663.43666566393813</v>
      </c>
      <c r="DO51" s="18"/>
      <c r="DP51" s="17">
        <v>1923.3370151462937</v>
      </c>
      <c r="DQ51" s="17">
        <v>2496.556036964872</v>
      </c>
      <c r="DR51" s="17">
        <v>1423.364426018037</v>
      </c>
      <c r="DS51" s="100">
        <v>1857.0336787203776</v>
      </c>
      <c r="DT51" s="100">
        <v>2418.7262188772361</v>
      </c>
      <c r="DU51" s="100">
        <v>1373.4813899254184</v>
      </c>
      <c r="DV51" s="17">
        <v>1923.3370151462937</v>
      </c>
      <c r="DW51" s="17">
        <v>2496.556036964872</v>
      </c>
      <c r="DX51" s="17">
        <v>1423.364426018037</v>
      </c>
      <c r="DY51" s="100">
        <v>1857.0336787203776</v>
      </c>
      <c r="DZ51" s="100">
        <v>2418.7262188772361</v>
      </c>
      <c r="EA51" s="100">
        <v>1373.4813899254184</v>
      </c>
    </row>
    <row r="52" spans="2:131" ht="18">
      <c r="B52" s="4" t="str">
        <f>$B$64</f>
        <v>Gas Furnace Packaged Unit: 14 SEER, 80 AFUE Furnace</v>
      </c>
      <c r="C52" s="17">
        <v>1814.5439427995063</v>
      </c>
      <c r="D52" s="17">
        <v>2308.7336800512035</v>
      </c>
      <c r="E52" s="17">
        <v>1391.3438373408853</v>
      </c>
      <c r="F52" s="100">
        <v>1735.2780597708693</v>
      </c>
      <c r="G52" s="100">
        <v>2216.2794850522346</v>
      </c>
      <c r="H52" s="100">
        <v>1331.71889386109</v>
      </c>
      <c r="I52" s="17">
        <v>1814.5439427995068</v>
      </c>
      <c r="J52" s="17">
        <v>2308.7336800512035</v>
      </c>
      <c r="K52" s="17">
        <v>1391.3438373408853</v>
      </c>
      <c r="L52" s="100">
        <v>1735.2780597708693</v>
      </c>
      <c r="M52" s="100">
        <v>2216.2794850522346</v>
      </c>
      <c r="N52" s="100">
        <v>1331.71889386109</v>
      </c>
      <c r="O52" s="18"/>
      <c r="P52" s="17">
        <v>1167.9144035799097</v>
      </c>
      <c r="Q52" s="17">
        <v>1549.4206547340657</v>
      </c>
      <c r="R52" s="17">
        <v>903.51647278598784</v>
      </c>
      <c r="S52" s="100">
        <v>1125.4491269267933</v>
      </c>
      <c r="T52" s="100">
        <v>1499.8043329171542</v>
      </c>
      <c r="U52" s="100">
        <v>871.49422975054222</v>
      </c>
      <c r="V52" s="17">
        <v>1167.9144035799097</v>
      </c>
      <c r="W52" s="17">
        <v>1549.4206547340659</v>
      </c>
      <c r="X52" s="17">
        <v>903.51647278598784</v>
      </c>
      <c r="Y52" s="100">
        <v>1125.4491269267933</v>
      </c>
      <c r="Z52" s="100">
        <v>1499.8043329171542</v>
      </c>
      <c r="AA52" s="100">
        <v>871.49422975054222</v>
      </c>
      <c r="AB52" s="18"/>
      <c r="AC52" s="17">
        <v>1045.1511197601058</v>
      </c>
      <c r="AD52" s="17">
        <v>1396.5115196130421</v>
      </c>
      <c r="AE52" s="17">
        <v>805.05983166455076</v>
      </c>
      <c r="AF52" s="100">
        <v>997.65586849512124</v>
      </c>
      <c r="AG52" s="100">
        <v>1340.8805630006748</v>
      </c>
      <c r="AH52" s="100">
        <v>770.13192890669973</v>
      </c>
      <c r="AI52" s="17">
        <v>1045.1511197601055</v>
      </c>
      <c r="AJ52" s="17">
        <v>1396.5115196130421</v>
      </c>
      <c r="AK52" s="17">
        <v>805.05983166455076</v>
      </c>
      <c r="AL52" s="100">
        <v>997.65586849512124</v>
      </c>
      <c r="AM52" s="100">
        <v>1340.8805630006748</v>
      </c>
      <c r="AN52" s="100">
        <v>770.13192890669973</v>
      </c>
      <c r="AO52" s="18"/>
      <c r="AP52" s="17">
        <v>945.61398999753487</v>
      </c>
      <c r="AQ52" s="17">
        <v>1289.0695548036713</v>
      </c>
      <c r="AR52" s="17">
        <v>736.62526441506316</v>
      </c>
      <c r="AS52" s="100">
        <v>912.43431303085504</v>
      </c>
      <c r="AT52" s="100">
        <v>1250.0668774873889</v>
      </c>
      <c r="AU52" s="100">
        <v>712.55334968338252</v>
      </c>
      <c r="AV52" s="17">
        <v>945.61398999753487</v>
      </c>
      <c r="AW52" s="17">
        <v>1289.0695548036713</v>
      </c>
      <c r="AX52" s="17">
        <v>736.62526441506316</v>
      </c>
      <c r="AY52" s="100">
        <v>912.43431303085504</v>
      </c>
      <c r="AZ52" s="100">
        <v>1250.0668774873889</v>
      </c>
      <c r="BA52" s="100">
        <v>712.55334968338252</v>
      </c>
      <c r="BB52" s="18"/>
      <c r="BC52" s="17">
        <v>1150.4231106750128</v>
      </c>
      <c r="BD52" s="17">
        <v>1521.2337462912283</v>
      </c>
      <c r="BE52" s="17">
        <v>884.83744447036213</v>
      </c>
      <c r="BF52" s="100">
        <v>1111.1306622042127</v>
      </c>
      <c r="BG52" s="100">
        <v>1475.1498685785332</v>
      </c>
      <c r="BH52" s="100">
        <v>855.35249984640859</v>
      </c>
      <c r="BI52" s="17">
        <v>1150.4231106750128</v>
      </c>
      <c r="BJ52" s="17">
        <v>1521.2337462912283</v>
      </c>
      <c r="BK52" s="17">
        <v>884.83744447036213</v>
      </c>
      <c r="BL52" s="100">
        <v>1111.1306622042132</v>
      </c>
      <c r="BM52" s="100">
        <v>1475.1498685785332</v>
      </c>
      <c r="BN52" s="100">
        <v>855.35249984640859</v>
      </c>
      <c r="BO52" s="18"/>
      <c r="BP52" s="17">
        <v>619.12139350027599</v>
      </c>
      <c r="BQ52" s="17">
        <v>883.11614903311727</v>
      </c>
      <c r="BR52" s="17">
        <v>496.99904031991474</v>
      </c>
      <c r="BS52" s="100">
        <v>607.51647773239347</v>
      </c>
      <c r="BT52" s="100">
        <v>866.00686950521958</v>
      </c>
      <c r="BU52" s="100">
        <v>487.78816141235166</v>
      </c>
      <c r="BV52" s="17">
        <v>619.12139350027599</v>
      </c>
      <c r="BW52" s="17">
        <v>883.11614903311727</v>
      </c>
      <c r="BX52" s="17">
        <v>496.99904031991474</v>
      </c>
      <c r="BY52" s="100">
        <v>607.51647773239347</v>
      </c>
      <c r="BZ52" s="100">
        <v>866.00686950521958</v>
      </c>
      <c r="CA52" s="100">
        <v>487.78816141235166</v>
      </c>
      <c r="CB52" s="18"/>
      <c r="CC52" s="17">
        <v>1039.8082990639393</v>
      </c>
      <c r="CD52" s="17">
        <v>1375.6855480441825</v>
      </c>
      <c r="CE52" s="17">
        <v>795.70426077920797</v>
      </c>
      <c r="CF52" s="100">
        <v>1001.1287721107136</v>
      </c>
      <c r="CG52" s="100">
        <v>1330.705396309505</v>
      </c>
      <c r="CH52" s="100">
        <v>768.08996891132551</v>
      </c>
      <c r="CI52" s="17">
        <v>1039.8082990639391</v>
      </c>
      <c r="CJ52" s="17">
        <v>1375.6855480441825</v>
      </c>
      <c r="CK52" s="17">
        <v>795.70426077920797</v>
      </c>
      <c r="CL52" s="100">
        <v>1001.1287721107136</v>
      </c>
      <c r="CM52" s="100">
        <v>1330.705396309505</v>
      </c>
      <c r="CN52" s="100">
        <v>768.08996891132551</v>
      </c>
      <c r="CO52" s="18"/>
      <c r="CP52" s="17">
        <v>1105.4620238056771</v>
      </c>
      <c r="CQ52" s="17">
        <v>1453.181853569183</v>
      </c>
      <c r="CR52" s="17">
        <v>842.83132976892341</v>
      </c>
      <c r="CS52" s="100">
        <v>1062.7872371634242</v>
      </c>
      <c r="CT52" s="100">
        <v>1403.3960929644784</v>
      </c>
      <c r="CU52" s="100">
        <v>811.33060094694304</v>
      </c>
      <c r="CV52" s="17">
        <v>1105.4620238056771</v>
      </c>
      <c r="CW52" s="17">
        <v>1453.181853569183</v>
      </c>
      <c r="CX52" s="17">
        <v>842.83132976892341</v>
      </c>
      <c r="CY52" s="100">
        <v>1062.7872371634242</v>
      </c>
      <c r="CZ52" s="100">
        <v>1403.3960929644784</v>
      </c>
      <c r="DA52" s="100">
        <v>811.33060094694304</v>
      </c>
      <c r="DB52" s="18"/>
      <c r="DC52" s="17">
        <v>915.69236541215287</v>
      </c>
      <c r="DD52" s="17">
        <v>1219.3650846365801</v>
      </c>
      <c r="DE52" s="17">
        <v>703.15950958860435</v>
      </c>
      <c r="DF52" s="100">
        <v>880.84267864410538</v>
      </c>
      <c r="DG52" s="100">
        <v>1178.5420420211472</v>
      </c>
      <c r="DH52" s="100">
        <v>678.58332170333279</v>
      </c>
      <c r="DI52" s="17">
        <v>915.69236541215287</v>
      </c>
      <c r="DJ52" s="17">
        <v>1219.3650846365801</v>
      </c>
      <c r="DK52" s="17">
        <v>703.15950958860435</v>
      </c>
      <c r="DL52" s="100">
        <v>880.84267864410538</v>
      </c>
      <c r="DM52" s="100">
        <v>1178.5420420211472</v>
      </c>
      <c r="DN52" s="100">
        <v>678.58332170333279</v>
      </c>
      <c r="DO52" s="18"/>
      <c r="DP52" s="17">
        <v>2011.7692417051185</v>
      </c>
      <c r="DQ52" s="17">
        <v>2600.0889803117734</v>
      </c>
      <c r="DR52" s="17">
        <v>1489.9554793743123</v>
      </c>
      <c r="DS52" s="100">
        <v>1942.1433266729732</v>
      </c>
      <c r="DT52" s="100">
        <v>2518.2943316747128</v>
      </c>
      <c r="DU52" s="100">
        <v>1437.3269599249124</v>
      </c>
      <c r="DV52" s="17">
        <v>2011.7692417051185</v>
      </c>
      <c r="DW52" s="17">
        <v>2600.0889803117734</v>
      </c>
      <c r="DX52" s="17">
        <v>1489.9554793743123</v>
      </c>
      <c r="DY52" s="100">
        <v>1942.1433266729732</v>
      </c>
      <c r="DZ52" s="100">
        <v>2518.2943316747128</v>
      </c>
      <c r="EA52" s="100">
        <v>1437.3269599249124</v>
      </c>
    </row>
    <row r="54" spans="2:131">
      <c r="B54" s="76" t="s">
        <v>891</v>
      </c>
      <c r="C54" s="76" t="s">
        <v>890</v>
      </c>
      <c r="D54" s="76" t="s">
        <v>914</v>
      </c>
      <c r="E54" s="76"/>
      <c r="F54" s="76"/>
      <c r="G54" s="76"/>
      <c r="H54" s="76"/>
      <c r="I54" s="76"/>
      <c r="J54" s="76"/>
      <c r="K54" s="76"/>
      <c r="L54" s="76"/>
      <c r="M54" s="76"/>
    </row>
    <row r="55" spans="2:131">
      <c r="B55" s="7" t="str">
        <f>'Matrix Lookups'!M4</f>
        <v>No Cooling with Space Heater</v>
      </c>
      <c r="C55" s="7">
        <f>'Matrix Lookups'!B4</f>
        <v>1</v>
      </c>
      <c r="D55" s="75" t="str">
        <f>'Matrix Lookups'!I4</f>
        <v>PG&amp;E-No-No</v>
      </c>
    </row>
    <row r="56" spans="2:131">
      <c r="B56" s="7" t="str">
        <f>'Matrix Lookups'!M5</f>
        <v>No Cooling with Wall Furnace</v>
      </c>
      <c r="C56" s="7">
        <f>'Matrix Lookups'!B5</f>
        <v>2</v>
      </c>
      <c r="D56" s="75" t="str">
        <f>'Matrix Lookups'!I5</f>
        <v>Propane provider-No-No</v>
      </c>
    </row>
    <row r="57" spans="2:131">
      <c r="B57" s="7" t="str">
        <f>'Matrix Lookups'!M6</f>
        <v>No Cooling with 80 AFUE Furnace</v>
      </c>
      <c r="C57" s="7">
        <f>'Matrix Lookups'!B6</f>
        <v>3</v>
      </c>
      <c r="D57" s="75" t="str">
        <f>'Matrix Lookups'!I6</f>
        <v>Other-No-No</v>
      </c>
    </row>
    <row r="58" spans="2:131">
      <c r="B58" s="7" t="str">
        <f>'Matrix Lookups'!M7</f>
        <v>Standard AC Window Unit and Wall Furnace</v>
      </c>
      <c r="C58" s="7">
        <f>'Matrix Lookups'!B7</f>
        <v>4</v>
      </c>
      <c r="D58" s="75" t="str">
        <f>'Matrix Lookups'!I7</f>
        <v>PG&amp;E-No-Yes</v>
      </c>
    </row>
    <row r="59" spans="2:131">
      <c r="B59" s="7" t="str">
        <f>'Matrix Lookups'!M8</f>
        <v>Evaporative Cooler and Wall Furnace</v>
      </c>
      <c r="C59" s="7">
        <f>'Matrix Lookups'!B8</f>
        <v>5</v>
      </c>
      <c r="D59" s="75" t="str">
        <f>'Matrix Lookups'!I8</f>
        <v>Propane provider-No-Yes</v>
      </c>
    </row>
    <row r="60" spans="2:131">
      <c r="B60" s="7" t="str">
        <f>'Matrix Lookups'!M9</f>
        <v>Gas Furnace Split System: 10 SEER, 80 AFUE Furnace</v>
      </c>
      <c r="C60" s="7">
        <f>'Matrix Lookups'!B9</f>
        <v>6</v>
      </c>
      <c r="D60" s="75" t="str">
        <f>'Matrix Lookups'!I9</f>
        <v>Other-No-Yes</v>
      </c>
    </row>
    <row r="61" spans="2:131">
      <c r="B61" s="7" t="str">
        <f>'Matrix Lookups'!M10</f>
        <v>Gas Furnace Split System: 12 SEER, 80 AFUE Furnace</v>
      </c>
      <c r="C61" s="7">
        <f>'Matrix Lookups'!B10</f>
        <v>11</v>
      </c>
      <c r="D61" s="75" t="str">
        <f>'Matrix Lookups'!I10</f>
        <v>PG&amp;E-Yes-No</v>
      </c>
    </row>
    <row r="62" spans="2:131">
      <c r="B62" s="7" t="str">
        <f>'Matrix Lookups'!M11</f>
        <v>Gas Furnace Split System: 13 SEER, 80 AFUE Furnace</v>
      </c>
      <c r="C62" s="7">
        <f>'Matrix Lookups'!B11</f>
        <v>12</v>
      </c>
      <c r="D62" s="75" t="str">
        <f>'Matrix Lookups'!I11</f>
        <v>Propane provider-Yes-No</v>
      </c>
    </row>
    <row r="63" spans="2:131">
      <c r="B63" s="7" t="str">
        <f>'Matrix Lookups'!M12</f>
        <v>Gas Furnace Split System: 14 SEER, 80 AFUE Furnace</v>
      </c>
      <c r="C63" s="7">
        <f>'Matrix Lookups'!B12</f>
        <v>13</v>
      </c>
      <c r="D63" s="75" t="str">
        <f>'Matrix Lookups'!I12</f>
        <v>Other-Yes-No</v>
      </c>
    </row>
    <row r="64" spans="2:131">
      <c r="B64" s="7" t="str">
        <f>'Matrix Lookups'!M13</f>
        <v>Gas Furnace Packaged Unit: 14 SEER, 80 AFUE Furnace</v>
      </c>
      <c r="C64" s="7">
        <f>'Matrix Lookups'!B13</f>
        <v>16</v>
      </c>
      <c r="D64" s="75" t="str">
        <f>'Matrix Lookups'!I13</f>
        <v>PG&amp;E-Yes-Yes</v>
      </c>
    </row>
    <row r="65" spans="2:4">
      <c r="B65" s="7"/>
      <c r="D65" s="75" t="str">
        <f>'Matrix Lookups'!I14</f>
        <v>Propane provider-Yes-Yes</v>
      </c>
    </row>
    <row r="66" spans="2:4">
      <c r="D66" s="75" t="str">
        <f>'Matrix Lookups'!I15</f>
        <v>Other-Yes-Yes</v>
      </c>
    </row>
  </sheetData>
  <mergeCells count="40">
    <mergeCell ref="BP2:CA2"/>
    <mergeCell ref="BP15:CA15"/>
    <mergeCell ref="BP28:CA28"/>
    <mergeCell ref="BP41:CA41"/>
    <mergeCell ref="CC41:CN41"/>
    <mergeCell ref="CP41:DA41"/>
    <mergeCell ref="DC41:DN41"/>
    <mergeCell ref="DP41:EA41"/>
    <mergeCell ref="C41:N41"/>
    <mergeCell ref="P41:AA41"/>
    <mergeCell ref="AC41:AN41"/>
    <mergeCell ref="AP41:BA41"/>
    <mergeCell ref="BC41:BN41"/>
    <mergeCell ref="DC15:DN15"/>
    <mergeCell ref="DP15:EA15"/>
    <mergeCell ref="C28:N28"/>
    <mergeCell ref="P28:AA28"/>
    <mergeCell ref="AC28:AN28"/>
    <mergeCell ref="AP28:BA28"/>
    <mergeCell ref="BC28:BN28"/>
    <mergeCell ref="CC28:CN28"/>
    <mergeCell ref="CP28:DA28"/>
    <mergeCell ref="DC28:DN28"/>
    <mergeCell ref="DP28:EA28"/>
    <mergeCell ref="CP2:DA2"/>
    <mergeCell ref="DC2:DN2"/>
    <mergeCell ref="DP2:EA2"/>
    <mergeCell ref="C15:N15"/>
    <mergeCell ref="P15:AA15"/>
    <mergeCell ref="AC15:AN15"/>
    <mergeCell ref="AP15:BA15"/>
    <mergeCell ref="BC15:BN15"/>
    <mergeCell ref="CC15:CN15"/>
    <mergeCell ref="CP15:DA15"/>
    <mergeCell ref="C2:N2"/>
    <mergeCell ref="P2:AA2"/>
    <mergeCell ref="AC2:AN2"/>
    <mergeCell ref="AP2:BA2"/>
    <mergeCell ref="BC2:BN2"/>
    <mergeCell ref="CC2:CN2"/>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DA542-F4B8-481C-8EEF-95F65F37D9C3}">
  <sheetPr codeName="Sheet12">
    <tabColor theme="0" tint="-0.499984740745262"/>
  </sheetPr>
  <dimension ref="B2:EB66"/>
  <sheetViews>
    <sheetView zoomScale="59" zoomScaleNormal="110" workbookViewId="0">
      <pane xSplit="2" ySplit="1" topLeftCell="C2" activePane="bottomRight" state="frozen"/>
      <selection activeCell="C6" sqref="C6"/>
      <selection pane="topRight" activeCell="C6" sqref="C6"/>
      <selection pane="bottomLeft" activeCell="C6" sqref="C6"/>
      <selection pane="bottomRight" activeCell="C6" sqref="C6"/>
    </sheetView>
  </sheetViews>
  <sheetFormatPr defaultColWidth="10.5546875" defaultRowHeight="14.4"/>
  <cols>
    <col min="1" max="1" width="10.5546875" style="75"/>
    <col min="2" max="2" width="45.77734375" style="75" bestFit="1" customWidth="1"/>
    <col min="3" max="14" width="13.109375" style="75" customWidth="1"/>
    <col min="15" max="15" width="2.5546875" style="7" customWidth="1"/>
    <col min="16" max="27" width="13.109375" style="75" customWidth="1"/>
    <col min="28" max="28" width="2.5546875" style="7" customWidth="1"/>
    <col min="29" max="40" width="13.109375" style="75" customWidth="1"/>
    <col min="41" max="41" width="2.5546875" style="7" customWidth="1"/>
    <col min="42" max="53" width="13.109375" style="75" customWidth="1"/>
    <col min="54" max="54" width="2.5546875" style="7" customWidth="1"/>
    <col min="55" max="66" width="13.109375" style="75" customWidth="1"/>
    <col min="67" max="67" width="2.5546875" style="7" customWidth="1"/>
    <col min="68" max="79" width="13.109375" style="75" customWidth="1"/>
    <col min="80" max="80" width="2.5546875" style="7" customWidth="1"/>
    <col min="81" max="92" width="13.109375" style="75" customWidth="1"/>
    <col min="93" max="93" width="2.5546875" style="7" customWidth="1"/>
    <col min="94" max="105" width="13.109375" style="75" customWidth="1"/>
    <col min="106" max="106" width="2.5546875" style="7" customWidth="1"/>
    <col min="107" max="118" width="13.109375" style="75" customWidth="1"/>
    <col min="119" max="119" width="2.5546875" style="7" customWidth="1"/>
    <col min="120" max="131" width="13.109375" style="75" customWidth="1"/>
    <col min="132" max="16384" width="10.5546875" style="75"/>
  </cols>
  <sheetData>
    <row r="2" spans="2:132">
      <c r="B2" s="4" t="s">
        <v>4</v>
      </c>
      <c r="C2" s="122">
        <f>$C$55</f>
        <v>1</v>
      </c>
      <c r="D2" s="123"/>
      <c r="E2" s="123"/>
      <c r="F2" s="123"/>
      <c r="G2" s="123"/>
      <c r="H2" s="123"/>
      <c r="I2" s="123"/>
      <c r="J2" s="123"/>
      <c r="K2" s="123"/>
      <c r="L2" s="123"/>
      <c r="M2" s="123"/>
      <c r="N2" s="123"/>
      <c r="O2" s="20"/>
      <c r="P2" s="122">
        <f>$C$56</f>
        <v>2</v>
      </c>
      <c r="Q2" s="123"/>
      <c r="R2" s="123"/>
      <c r="S2" s="123"/>
      <c r="T2" s="123"/>
      <c r="U2" s="123"/>
      <c r="V2" s="123"/>
      <c r="W2" s="123"/>
      <c r="X2" s="123"/>
      <c r="Y2" s="123"/>
      <c r="Z2" s="123"/>
      <c r="AA2" s="123"/>
      <c r="AB2" s="20"/>
      <c r="AC2" s="122">
        <f>$C$57</f>
        <v>3</v>
      </c>
      <c r="AD2" s="123"/>
      <c r="AE2" s="123"/>
      <c r="AF2" s="123"/>
      <c r="AG2" s="123"/>
      <c r="AH2" s="123"/>
      <c r="AI2" s="123"/>
      <c r="AJ2" s="123"/>
      <c r="AK2" s="123"/>
      <c r="AL2" s="123"/>
      <c r="AM2" s="123"/>
      <c r="AN2" s="123"/>
      <c r="AO2" s="20"/>
      <c r="AP2" s="122">
        <f>$C$58</f>
        <v>4</v>
      </c>
      <c r="AQ2" s="123"/>
      <c r="AR2" s="123"/>
      <c r="AS2" s="123"/>
      <c r="AT2" s="123"/>
      <c r="AU2" s="123"/>
      <c r="AV2" s="123"/>
      <c r="AW2" s="123"/>
      <c r="AX2" s="123"/>
      <c r="AY2" s="123"/>
      <c r="AZ2" s="123"/>
      <c r="BA2" s="123"/>
      <c r="BB2" s="11"/>
      <c r="BC2" s="122">
        <f>$C$59</f>
        <v>5</v>
      </c>
      <c r="BD2" s="123"/>
      <c r="BE2" s="123"/>
      <c r="BF2" s="123"/>
      <c r="BG2" s="123"/>
      <c r="BH2" s="123"/>
      <c r="BI2" s="123"/>
      <c r="BJ2" s="123"/>
      <c r="BK2" s="123"/>
      <c r="BL2" s="123"/>
      <c r="BM2" s="123"/>
      <c r="BN2" s="123"/>
      <c r="BO2" s="12"/>
      <c r="BP2" s="122">
        <f>$C$60</f>
        <v>6</v>
      </c>
      <c r="BQ2" s="123"/>
      <c r="BR2" s="123"/>
      <c r="BS2" s="123"/>
      <c r="BT2" s="123"/>
      <c r="BU2" s="123"/>
      <c r="BV2" s="123"/>
      <c r="BW2" s="123"/>
      <c r="BX2" s="123"/>
      <c r="BY2" s="123"/>
      <c r="BZ2" s="123"/>
      <c r="CA2" s="124"/>
      <c r="CB2" s="12"/>
      <c r="CC2" s="122">
        <f>$C$61</f>
        <v>11</v>
      </c>
      <c r="CD2" s="123"/>
      <c r="CE2" s="123"/>
      <c r="CF2" s="123"/>
      <c r="CG2" s="123"/>
      <c r="CH2" s="123"/>
      <c r="CI2" s="123"/>
      <c r="CJ2" s="123"/>
      <c r="CK2" s="123"/>
      <c r="CL2" s="123"/>
      <c r="CM2" s="123"/>
      <c r="CN2" s="123"/>
      <c r="CO2" s="12"/>
      <c r="CP2" s="122">
        <f>$C$62</f>
        <v>12</v>
      </c>
      <c r="CQ2" s="123"/>
      <c r="CR2" s="123"/>
      <c r="CS2" s="123"/>
      <c r="CT2" s="123"/>
      <c r="CU2" s="123"/>
      <c r="CV2" s="123"/>
      <c r="CW2" s="123"/>
      <c r="CX2" s="123"/>
      <c r="CY2" s="123"/>
      <c r="CZ2" s="123"/>
      <c r="DA2" s="123"/>
      <c r="DB2" s="12"/>
      <c r="DC2" s="122">
        <f>$C$63</f>
        <v>13</v>
      </c>
      <c r="DD2" s="123"/>
      <c r="DE2" s="123"/>
      <c r="DF2" s="123"/>
      <c r="DG2" s="123"/>
      <c r="DH2" s="123"/>
      <c r="DI2" s="123"/>
      <c r="DJ2" s="123"/>
      <c r="DK2" s="123"/>
      <c r="DL2" s="123"/>
      <c r="DM2" s="123"/>
      <c r="DN2" s="123"/>
      <c r="DO2" s="12"/>
      <c r="DP2" s="122">
        <f>$C$64</f>
        <v>16</v>
      </c>
      <c r="DQ2" s="123"/>
      <c r="DR2" s="123"/>
      <c r="DS2" s="123"/>
      <c r="DT2" s="123"/>
      <c r="DU2" s="123"/>
      <c r="DV2" s="123"/>
      <c r="DW2" s="123"/>
      <c r="DX2" s="123"/>
      <c r="DY2" s="123"/>
      <c r="DZ2" s="123"/>
      <c r="EA2" s="123"/>
    </row>
    <row r="3" spans="2:132">
      <c r="B3" s="4"/>
      <c r="C3" s="19" t="str">
        <f>$D$55</f>
        <v>PG&amp;E-No-No</v>
      </c>
      <c r="D3" s="19" t="str">
        <f>$D$56</f>
        <v>Propane provider-No-No</v>
      </c>
      <c r="E3" s="19" t="str">
        <f>$D$57</f>
        <v>Other-No-No</v>
      </c>
      <c r="F3" s="19" t="str">
        <f>$D$58</f>
        <v>PG&amp;E-No-Yes</v>
      </c>
      <c r="G3" s="19" t="str">
        <f>$D$59</f>
        <v>Propane provider-No-Yes</v>
      </c>
      <c r="H3" s="19" t="str">
        <f>$D$60</f>
        <v>Other-No-Yes</v>
      </c>
      <c r="I3" s="19" t="str">
        <f>$D$61</f>
        <v>PG&amp;E-Yes-No</v>
      </c>
      <c r="J3" s="19" t="str">
        <f>$D$62</f>
        <v>Propane provider-Yes-No</v>
      </c>
      <c r="K3" s="19" t="str">
        <f>$D$63</f>
        <v>Other-Yes-No</v>
      </c>
      <c r="L3" s="19" t="str">
        <f>$D$64</f>
        <v>PG&amp;E-Yes-Yes</v>
      </c>
      <c r="M3" s="19" t="str">
        <f>$D$65</f>
        <v>Propane provider-Yes-Yes</v>
      </c>
      <c r="N3" s="19" t="str">
        <f>$D$66</f>
        <v>Other-Yes-Yes</v>
      </c>
      <c r="O3" s="9"/>
      <c r="P3" s="19" t="str">
        <f>$D$55</f>
        <v>PG&amp;E-No-No</v>
      </c>
      <c r="Q3" s="19" t="str">
        <f>$D$56</f>
        <v>Propane provider-No-No</v>
      </c>
      <c r="R3" s="19" t="str">
        <f>$D$57</f>
        <v>Other-No-No</v>
      </c>
      <c r="S3" s="19" t="str">
        <f>$D$58</f>
        <v>PG&amp;E-No-Yes</v>
      </c>
      <c r="T3" s="19" t="str">
        <f>$D$59</f>
        <v>Propane provider-No-Yes</v>
      </c>
      <c r="U3" s="19" t="str">
        <f>$D$60</f>
        <v>Other-No-Yes</v>
      </c>
      <c r="V3" s="19" t="str">
        <f>$D$61</f>
        <v>PG&amp;E-Yes-No</v>
      </c>
      <c r="W3" s="19" t="str">
        <f>$D$62</f>
        <v>Propane provider-Yes-No</v>
      </c>
      <c r="X3" s="19" t="str">
        <f>$D$63</f>
        <v>Other-Yes-No</v>
      </c>
      <c r="Y3" s="19" t="str">
        <f>$D$64</f>
        <v>PG&amp;E-Yes-Yes</v>
      </c>
      <c r="Z3" s="19" t="str">
        <f>$D$65</f>
        <v>Propane provider-Yes-Yes</v>
      </c>
      <c r="AA3" s="19" t="str">
        <f>$D$66</f>
        <v>Other-Yes-Yes</v>
      </c>
      <c r="AB3" s="9"/>
      <c r="AC3" s="19" t="str">
        <f>$D$55</f>
        <v>PG&amp;E-No-No</v>
      </c>
      <c r="AD3" s="19" t="str">
        <f>$D$56</f>
        <v>Propane provider-No-No</v>
      </c>
      <c r="AE3" s="19" t="str">
        <f>$D$57</f>
        <v>Other-No-No</v>
      </c>
      <c r="AF3" s="19" t="str">
        <f>$D$58</f>
        <v>PG&amp;E-No-Yes</v>
      </c>
      <c r="AG3" s="19" t="str">
        <f>$D$59</f>
        <v>Propane provider-No-Yes</v>
      </c>
      <c r="AH3" s="19" t="str">
        <f>$D$60</f>
        <v>Other-No-Yes</v>
      </c>
      <c r="AI3" s="19" t="str">
        <f>$D$61</f>
        <v>PG&amp;E-Yes-No</v>
      </c>
      <c r="AJ3" s="19" t="str">
        <f>$D$62</f>
        <v>Propane provider-Yes-No</v>
      </c>
      <c r="AK3" s="19" t="str">
        <f>$D$63</f>
        <v>Other-Yes-No</v>
      </c>
      <c r="AL3" s="19" t="str">
        <f>$D$64</f>
        <v>PG&amp;E-Yes-Yes</v>
      </c>
      <c r="AM3" s="19" t="str">
        <f>$D$65</f>
        <v>Propane provider-Yes-Yes</v>
      </c>
      <c r="AN3" s="19" t="str">
        <f>$D$66</f>
        <v>Other-Yes-Yes</v>
      </c>
      <c r="AO3" s="9"/>
      <c r="AP3" s="19" t="str">
        <f>$D$55</f>
        <v>PG&amp;E-No-No</v>
      </c>
      <c r="AQ3" s="19" t="str">
        <f>$D$56</f>
        <v>Propane provider-No-No</v>
      </c>
      <c r="AR3" s="19" t="str">
        <f>$D$57</f>
        <v>Other-No-No</v>
      </c>
      <c r="AS3" s="19" t="str">
        <f>$D$58</f>
        <v>PG&amp;E-No-Yes</v>
      </c>
      <c r="AT3" s="19" t="str">
        <f>$D$59</f>
        <v>Propane provider-No-Yes</v>
      </c>
      <c r="AU3" s="19" t="str">
        <f>$D$60</f>
        <v>Other-No-Yes</v>
      </c>
      <c r="AV3" s="19" t="str">
        <f>$D$61</f>
        <v>PG&amp;E-Yes-No</v>
      </c>
      <c r="AW3" s="19" t="str">
        <f>$D$62</f>
        <v>Propane provider-Yes-No</v>
      </c>
      <c r="AX3" s="19" t="str">
        <f>$D$63</f>
        <v>Other-Yes-No</v>
      </c>
      <c r="AY3" s="19" t="str">
        <f>$D$64</f>
        <v>PG&amp;E-Yes-Yes</v>
      </c>
      <c r="AZ3" s="19" t="str">
        <f>$D$65</f>
        <v>Propane provider-Yes-Yes</v>
      </c>
      <c r="BA3" s="19" t="str">
        <f>$D$66</f>
        <v>Other-Yes-Yes</v>
      </c>
      <c r="BB3" s="9"/>
      <c r="BC3" s="19" t="str">
        <f>$D$55</f>
        <v>PG&amp;E-No-No</v>
      </c>
      <c r="BD3" s="19" t="str">
        <f>$D$56</f>
        <v>Propane provider-No-No</v>
      </c>
      <c r="BE3" s="19" t="str">
        <f>$D$57</f>
        <v>Other-No-No</v>
      </c>
      <c r="BF3" s="19" t="str">
        <f>$D$58</f>
        <v>PG&amp;E-No-Yes</v>
      </c>
      <c r="BG3" s="19" t="str">
        <f>$D$59</f>
        <v>Propane provider-No-Yes</v>
      </c>
      <c r="BH3" s="19" t="str">
        <f>$D$60</f>
        <v>Other-No-Yes</v>
      </c>
      <c r="BI3" s="19" t="str">
        <f>$D$61</f>
        <v>PG&amp;E-Yes-No</v>
      </c>
      <c r="BJ3" s="19" t="str">
        <f>$D$62</f>
        <v>Propane provider-Yes-No</v>
      </c>
      <c r="BK3" s="19" t="str">
        <f>$D$63</f>
        <v>Other-Yes-No</v>
      </c>
      <c r="BL3" s="19" t="str">
        <f>$D$64</f>
        <v>PG&amp;E-Yes-Yes</v>
      </c>
      <c r="BM3" s="19" t="str">
        <f>$D$65</f>
        <v>Propane provider-Yes-Yes</v>
      </c>
      <c r="BN3" s="19" t="str">
        <f>$D$66</f>
        <v>Other-Yes-Yes</v>
      </c>
      <c r="BO3" s="9"/>
      <c r="BP3" s="19" t="str">
        <f>$D$55</f>
        <v>PG&amp;E-No-No</v>
      </c>
      <c r="BQ3" s="19" t="str">
        <f>$D$56</f>
        <v>Propane provider-No-No</v>
      </c>
      <c r="BR3" s="19" t="str">
        <f>$D$57</f>
        <v>Other-No-No</v>
      </c>
      <c r="BS3" s="19" t="str">
        <f>$D$58</f>
        <v>PG&amp;E-No-Yes</v>
      </c>
      <c r="BT3" s="19" t="str">
        <f>$D$59</f>
        <v>Propane provider-No-Yes</v>
      </c>
      <c r="BU3" s="19" t="str">
        <f>$D$60</f>
        <v>Other-No-Yes</v>
      </c>
      <c r="BV3" s="19" t="str">
        <f>$D$61</f>
        <v>PG&amp;E-Yes-No</v>
      </c>
      <c r="BW3" s="19" t="str">
        <f>$D$62</f>
        <v>Propane provider-Yes-No</v>
      </c>
      <c r="BX3" s="19" t="str">
        <f>$D$63</f>
        <v>Other-Yes-No</v>
      </c>
      <c r="BY3" s="19" t="str">
        <f>$D$64</f>
        <v>PG&amp;E-Yes-Yes</v>
      </c>
      <c r="BZ3" s="19" t="str">
        <f>$D$65</f>
        <v>Propane provider-Yes-Yes</v>
      </c>
      <c r="CA3" s="19" t="str">
        <f>$D$66</f>
        <v>Other-Yes-Yes</v>
      </c>
      <c r="CB3" s="9"/>
      <c r="CC3" s="19" t="str">
        <f>$D$55</f>
        <v>PG&amp;E-No-No</v>
      </c>
      <c r="CD3" s="19" t="str">
        <f>$D$56</f>
        <v>Propane provider-No-No</v>
      </c>
      <c r="CE3" s="19" t="str">
        <f>$D$57</f>
        <v>Other-No-No</v>
      </c>
      <c r="CF3" s="19" t="str">
        <f>$D$58</f>
        <v>PG&amp;E-No-Yes</v>
      </c>
      <c r="CG3" s="19" t="str">
        <f>$D$59</f>
        <v>Propane provider-No-Yes</v>
      </c>
      <c r="CH3" s="19" t="str">
        <f>$D$60</f>
        <v>Other-No-Yes</v>
      </c>
      <c r="CI3" s="19" t="str">
        <f>$D$61</f>
        <v>PG&amp;E-Yes-No</v>
      </c>
      <c r="CJ3" s="19" t="str">
        <f>$D$62</f>
        <v>Propane provider-Yes-No</v>
      </c>
      <c r="CK3" s="19" t="str">
        <f>$D$63</f>
        <v>Other-Yes-No</v>
      </c>
      <c r="CL3" s="19" t="str">
        <f>$D$64</f>
        <v>PG&amp;E-Yes-Yes</v>
      </c>
      <c r="CM3" s="19" t="str">
        <f>$D$65</f>
        <v>Propane provider-Yes-Yes</v>
      </c>
      <c r="CN3" s="19" t="str">
        <f>$D$66</f>
        <v>Other-Yes-Yes</v>
      </c>
      <c r="CO3" s="9"/>
      <c r="CP3" s="19" t="str">
        <f>$D$55</f>
        <v>PG&amp;E-No-No</v>
      </c>
      <c r="CQ3" s="19" t="str">
        <f>$D$56</f>
        <v>Propane provider-No-No</v>
      </c>
      <c r="CR3" s="19" t="str">
        <f>$D$57</f>
        <v>Other-No-No</v>
      </c>
      <c r="CS3" s="19" t="str">
        <f>$D$58</f>
        <v>PG&amp;E-No-Yes</v>
      </c>
      <c r="CT3" s="19" t="str">
        <f>$D$59</f>
        <v>Propane provider-No-Yes</v>
      </c>
      <c r="CU3" s="19" t="str">
        <f>$D$60</f>
        <v>Other-No-Yes</v>
      </c>
      <c r="CV3" s="19" t="str">
        <f>$D$61</f>
        <v>PG&amp;E-Yes-No</v>
      </c>
      <c r="CW3" s="19" t="str">
        <f>$D$62</f>
        <v>Propane provider-Yes-No</v>
      </c>
      <c r="CX3" s="19" t="str">
        <f>$D$63</f>
        <v>Other-Yes-No</v>
      </c>
      <c r="CY3" s="19" t="str">
        <f>$D$64</f>
        <v>PG&amp;E-Yes-Yes</v>
      </c>
      <c r="CZ3" s="19" t="str">
        <f>$D$65</f>
        <v>Propane provider-Yes-Yes</v>
      </c>
      <c r="DA3" s="19" t="str">
        <f>$D$66</f>
        <v>Other-Yes-Yes</v>
      </c>
      <c r="DB3" s="9"/>
      <c r="DC3" s="19" t="str">
        <f>$D$55</f>
        <v>PG&amp;E-No-No</v>
      </c>
      <c r="DD3" s="19" t="str">
        <f>$D$56</f>
        <v>Propane provider-No-No</v>
      </c>
      <c r="DE3" s="19" t="str">
        <f>$D$57</f>
        <v>Other-No-No</v>
      </c>
      <c r="DF3" s="19" t="str">
        <f>$D$58</f>
        <v>PG&amp;E-No-Yes</v>
      </c>
      <c r="DG3" s="19" t="str">
        <f>$D$59</f>
        <v>Propane provider-No-Yes</v>
      </c>
      <c r="DH3" s="19" t="str">
        <f>$D$60</f>
        <v>Other-No-Yes</v>
      </c>
      <c r="DI3" s="19" t="str">
        <f>$D$61</f>
        <v>PG&amp;E-Yes-No</v>
      </c>
      <c r="DJ3" s="19" t="str">
        <f>$D$62</f>
        <v>Propane provider-Yes-No</v>
      </c>
      <c r="DK3" s="19" t="str">
        <f>$D$63</f>
        <v>Other-Yes-No</v>
      </c>
      <c r="DL3" s="19" t="str">
        <f>$D$64</f>
        <v>PG&amp;E-Yes-Yes</v>
      </c>
      <c r="DM3" s="19" t="str">
        <f>$D$65</f>
        <v>Propane provider-Yes-Yes</v>
      </c>
      <c r="DN3" s="19" t="str">
        <f>$D$66</f>
        <v>Other-Yes-Yes</v>
      </c>
      <c r="DO3" s="9"/>
      <c r="DP3" s="19" t="str">
        <f>$D$55</f>
        <v>PG&amp;E-No-No</v>
      </c>
      <c r="DQ3" s="19" t="str">
        <f>$D$56</f>
        <v>Propane provider-No-No</v>
      </c>
      <c r="DR3" s="19" t="str">
        <f>$D$57</f>
        <v>Other-No-No</v>
      </c>
      <c r="DS3" s="19" t="str">
        <f>$D$58</f>
        <v>PG&amp;E-No-Yes</v>
      </c>
      <c r="DT3" s="19" t="str">
        <f>$D$59</f>
        <v>Propane provider-No-Yes</v>
      </c>
      <c r="DU3" s="19" t="str">
        <f>$D$60</f>
        <v>Other-No-Yes</v>
      </c>
      <c r="DV3" s="19" t="str">
        <f>$D$61</f>
        <v>PG&amp;E-Yes-No</v>
      </c>
      <c r="DW3" s="19" t="str">
        <f>$D$62</f>
        <v>Propane provider-Yes-No</v>
      </c>
      <c r="DX3" s="19" t="str">
        <f>$D$63</f>
        <v>Other-Yes-No</v>
      </c>
      <c r="DY3" s="19" t="str">
        <f>$D$64</f>
        <v>PG&amp;E-Yes-Yes</v>
      </c>
      <c r="DZ3" s="19" t="str">
        <f>$D$65</f>
        <v>Propane provider-Yes-Yes</v>
      </c>
      <c r="EA3" s="19" t="str">
        <f>$D$66</f>
        <v>Other-Yes-Yes</v>
      </c>
      <c r="EB3" s="9"/>
    </row>
    <row r="4" spans="2:132" ht="18">
      <c r="B4" s="4" t="str">
        <f>$B$55</f>
        <v>Central Single-Speed Heat Pump: 14 SEER, 8.7 HSPF</v>
      </c>
      <c r="C4" s="17">
        <v>358.22039029445273</v>
      </c>
      <c r="D4" s="17">
        <v>507.88273265202486</v>
      </c>
      <c r="E4" s="17">
        <v>311.75736863494899</v>
      </c>
      <c r="F4" s="100">
        <v>358.21075173014754</v>
      </c>
      <c r="G4" s="100">
        <v>507.86811291876529</v>
      </c>
      <c r="H4" s="100">
        <v>311.74976561130262</v>
      </c>
      <c r="I4" s="17">
        <v>358.22039029445273</v>
      </c>
      <c r="J4" s="17">
        <v>507.88273265202486</v>
      </c>
      <c r="K4" s="17">
        <v>311.75736863494899</v>
      </c>
      <c r="L4" s="100">
        <v>358.21075173014754</v>
      </c>
      <c r="M4" s="100">
        <v>507.86811291876529</v>
      </c>
      <c r="N4" s="100">
        <v>311.74976561130262</v>
      </c>
      <c r="O4" s="9"/>
      <c r="P4" s="17">
        <v>332.04491629614751</v>
      </c>
      <c r="Q4" s="17">
        <v>464.54199076734562</v>
      </c>
      <c r="R4" s="17">
        <v>287.21144028206947</v>
      </c>
      <c r="S4" s="100">
        <v>332.04165023309201</v>
      </c>
      <c r="T4" s="100">
        <v>464.53699539294541</v>
      </c>
      <c r="U4" s="100">
        <v>287.20904292177204</v>
      </c>
      <c r="V4" s="17">
        <v>332.04491629614751</v>
      </c>
      <c r="W4" s="17">
        <v>464.54199076734562</v>
      </c>
      <c r="X4" s="17">
        <v>287.21144028206947</v>
      </c>
      <c r="Y4" s="100">
        <v>332.04165023309201</v>
      </c>
      <c r="Z4" s="100">
        <v>464.53699539294541</v>
      </c>
      <c r="AA4" s="100">
        <v>287.20904292177204</v>
      </c>
      <c r="AB4" s="9"/>
      <c r="AC4" s="17">
        <v>330.75635807791213</v>
      </c>
      <c r="AD4" s="17">
        <v>466.22540563290693</v>
      </c>
      <c r="AE4" s="17">
        <v>288.41467229161316</v>
      </c>
      <c r="AF4" s="100">
        <v>330.7511542096513</v>
      </c>
      <c r="AG4" s="100">
        <v>466.2175124277075</v>
      </c>
      <c r="AH4" s="100">
        <v>288.41064439083959</v>
      </c>
      <c r="AI4" s="17">
        <v>330.75635807791213</v>
      </c>
      <c r="AJ4" s="17">
        <v>466.22540563290693</v>
      </c>
      <c r="AK4" s="17">
        <v>288.41467229161316</v>
      </c>
      <c r="AL4" s="100">
        <v>330.7511542096513</v>
      </c>
      <c r="AM4" s="100">
        <v>466.2175124277075</v>
      </c>
      <c r="AN4" s="100">
        <v>288.41064439083959</v>
      </c>
      <c r="AO4" s="9"/>
      <c r="AP4" s="17">
        <v>320.00611808743423</v>
      </c>
      <c r="AQ4" s="17">
        <v>448.11884847888803</v>
      </c>
      <c r="AR4" s="17">
        <v>278.266630020278</v>
      </c>
      <c r="AS4" s="100">
        <v>320.00323049777205</v>
      </c>
      <c r="AT4" s="100">
        <v>448.11433767528769</v>
      </c>
      <c r="AU4" s="100">
        <v>278.26451335875578</v>
      </c>
      <c r="AV4" s="17">
        <v>320.00611808743423</v>
      </c>
      <c r="AW4" s="17">
        <v>448.11884847888803</v>
      </c>
      <c r="AX4" s="17">
        <v>278.266630020278</v>
      </c>
      <c r="AY4" s="100">
        <v>320.00323049777205</v>
      </c>
      <c r="AZ4" s="100">
        <v>448.11433767528769</v>
      </c>
      <c r="BA4" s="100">
        <v>278.26451335875578</v>
      </c>
      <c r="BB4" s="9"/>
      <c r="BC4" s="17">
        <v>336.76354414049212</v>
      </c>
      <c r="BD4" s="17">
        <v>475.33707985104553</v>
      </c>
      <c r="BE4" s="17">
        <v>293.48396733983395</v>
      </c>
      <c r="BF4" s="100">
        <v>336.74372600173854</v>
      </c>
      <c r="BG4" s="100">
        <v>475.30701978264568</v>
      </c>
      <c r="BH4" s="100">
        <v>293.46544782536796</v>
      </c>
      <c r="BI4" s="17">
        <v>336.76354414049212</v>
      </c>
      <c r="BJ4" s="17">
        <v>475.33707985104553</v>
      </c>
      <c r="BK4" s="17">
        <v>293.48396733983395</v>
      </c>
      <c r="BL4" s="100">
        <v>336.74372600173854</v>
      </c>
      <c r="BM4" s="100">
        <v>475.30701978264568</v>
      </c>
      <c r="BN4" s="100">
        <v>293.46544782536796</v>
      </c>
      <c r="BO4" s="9"/>
      <c r="BP4" s="17">
        <v>308.25496278351704</v>
      </c>
      <c r="BQ4" s="17">
        <v>431.76504524856801</v>
      </c>
      <c r="BR4" s="17">
        <v>269.88588636095841</v>
      </c>
      <c r="BS4" s="100">
        <v>308.24684401391278</v>
      </c>
      <c r="BT4" s="100">
        <v>431.75275484256798</v>
      </c>
      <c r="BU4" s="100">
        <v>269.88011119527431</v>
      </c>
      <c r="BV4" s="17">
        <v>308.25496278351704</v>
      </c>
      <c r="BW4" s="17">
        <v>431.76504524856801</v>
      </c>
      <c r="BX4" s="17">
        <v>269.88588636095841</v>
      </c>
      <c r="BY4" s="100">
        <v>308.24684401391278</v>
      </c>
      <c r="BZ4" s="100">
        <v>431.75275484256798</v>
      </c>
      <c r="CA4" s="100">
        <v>269.88011119527431</v>
      </c>
      <c r="CB4" s="9"/>
      <c r="CC4" s="17">
        <v>304.59220878829689</v>
      </c>
      <c r="CD4" s="17">
        <v>420.34578784080691</v>
      </c>
      <c r="CE4" s="17">
        <v>263.54858467783555</v>
      </c>
      <c r="CF4" s="100">
        <v>304.59096685242804</v>
      </c>
      <c r="CG4" s="100">
        <v>420.34411302360701</v>
      </c>
      <c r="CH4" s="100">
        <v>263.54777365781871</v>
      </c>
      <c r="CI4" s="17">
        <v>304.59220878829689</v>
      </c>
      <c r="CJ4" s="17">
        <v>420.34578784080691</v>
      </c>
      <c r="CK4" s="17">
        <v>263.54858467783555</v>
      </c>
      <c r="CL4" s="100">
        <v>304.59096685242804</v>
      </c>
      <c r="CM4" s="100">
        <v>420.34411302360701</v>
      </c>
      <c r="CN4" s="100">
        <v>263.54777365781871</v>
      </c>
      <c r="CO4" s="9"/>
      <c r="CP4" s="17">
        <v>317.06456666530431</v>
      </c>
      <c r="CQ4" s="17">
        <v>435.59650530258801</v>
      </c>
      <c r="CR4" s="17">
        <v>271.35379005392633</v>
      </c>
      <c r="CS4" s="100">
        <v>317.06405527359914</v>
      </c>
      <c r="CT4" s="100">
        <v>435.59571369918791</v>
      </c>
      <c r="CU4" s="100">
        <v>271.35340719309477</v>
      </c>
      <c r="CV4" s="17">
        <v>317.06456666530431</v>
      </c>
      <c r="CW4" s="17">
        <v>435.59650530258801</v>
      </c>
      <c r="CX4" s="17">
        <v>271.35379005392633</v>
      </c>
      <c r="CY4" s="100">
        <v>317.06405527359914</v>
      </c>
      <c r="CZ4" s="100">
        <v>435.59571369918791</v>
      </c>
      <c r="DA4" s="100">
        <v>271.35340719309477</v>
      </c>
      <c r="DB4" s="9"/>
      <c r="DC4" s="17">
        <v>302.10156376201866</v>
      </c>
      <c r="DD4" s="17">
        <v>413.84264515332666</v>
      </c>
      <c r="DE4" s="17">
        <v>260.39947748473293</v>
      </c>
      <c r="DF4" s="100">
        <v>302.09997625586959</v>
      </c>
      <c r="DG4" s="100">
        <v>413.84017418172618</v>
      </c>
      <c r="DH4" s="100">
        <v>260.39828093180284</v>
      </c>
      <c r="DI4" s="17">
        <v>302.10156376201866</v>
      </c>
      <c r="DJ4" s="17">
        <v>413.84264515332666</v>
      </c>
      <c r="DK4" s="17">
        <v>260.39947748473293</v>
      </c>
      <c r="DL4" s="100">
        <v>302.09997625586959</v>
      </c>
      <c r="DM4" s="100">
        <v>413.84017418172618</v>
      </c>
      <c r="DN4" s="100">
        <v>260.39828093180284</v>
      </c>
      <c r="DO4" s="9"/>
      <c r="DP4" s="17">
        <v>355.97707230956996</v>
      </c>
      <c r="DQ4" s="17">
        <v>504.48007749318515</v>
      </c>
      <c r="DR4" s="17">
        <v>308.29385617408911</v>
      </c>
      <c r="DS4" s="100">
        <v>355.97973592227589</v>
      </c>
      <c r="DT4" s="100">
        <v>504.48411764958462</v>
      </c>
      <c r="DU4" s="100">
        <v>308.29592428187919</v>
      </c>
      <c r="DV4" s="17">
        <v>355.97707230956996</v>
      </c>
      <c r="DW4" s="17">
        <v>504.48007749318515</v>
      </c>
      <c r="DX4" s="17">
        <v>308.29385617408911</v>
      </c>
      <c r="DY4" s="100">
        <v>355.97973592227589</v>
      </c>
      <c r="DZ4" s="100">
        <v>504.48411764958462</v>
      </c>
      <c r="EA4" s="100">
        <v>308.29592428187919</v>
      </c>
    </row>
    <row r="5" spans="2:132" ht="18">
      <c r="B5" s="4" t="str">
        <f>$B$56</f>
        <v>Central Single-Speed Heat Pump Packaged Unit: 14 SEER, 8.7 HSPF</v>
      </c>
      <c r="C5" s="17">
        <v>358.22039029445273</v>
      </c>
      <c r="D5" s="17">
        <v>507.88273265202486</v>
      </c>
      <c r="E5" s="17">
        <v>311.75736863494899</v>
      </c>
      <c r="F5" s="100">
        <v>358.21075173014754</v>
      </c>
      <c r="G5" s="100">
        <v>507.86811291876529</v>
      </c>
      <c r="H5" s="100">
        <v>311.74976561130262</v>
      </c>
      <c r="I5" s="17">
        <v>358.22039029445273</v>
      </c>
      <c r="J5" s="17">
        <v>507.88273265202486</v>
      </c>
      <c r="K5" s="17">
        <v>311.75736863494899</v>
      </c>
      <c r="L5" s="100">
        <v>358.21075173014754</v>
      </c>
      <c r="M5" s="100">
        <v>507.86811291876529</v>
      </c>
      <c r="N5" s="100">
        <v>311.74976561130262</v>
      </c>
      <c r="O5" s="9"/>
      <c r="P5" s="17">
        <v>332.04491629614751</v>
      </c>
      <c r="Q5" s="17">
        <v>464.54199076734562</v>
      </c>
      <c r="R5" s="17">
        <v>287.21144028206947</v>
      </c>
      <c r="S5" s="100">
        <v>332.04165023309201</v>
      </c>
      <c r="T5" s="100">
        <v>464.53699539294541</v>
      </c>
      <c r="U5" s="100">
        <v>287.20904292177204</v>
      </c>
      <c r="V5" s="17">
        <v>332.04491629614751</v>
      </c>
      <c r="W5" s="17">
        <v>464.54199076734562</v>
      </c>
      <c r="X5" s="17">
        <v>287.21144028206947</v>
      </c>
      <c r="Y5" s="100">
        <v>332.04165023309201</v>
      </c>
      <c r="Z5" s="100">
        <v>464.53699539294541</v>
      </c>
      <c r="AA5" s="100">
        <v>287.20904292177204</v>
      </c>
      <c r="AB5" s="9"/>
      <c r="AC5" s="17">
        <v>330.75635807791213</v>
      </c>
      <c r="AD5" s="17">
        <v>466.22540563290693</v>
      </c>
      <c r="AE5" s="17">
        <v>288.41467229161316</v>
      </c>
      <c r="AF5" s="100">
        <v>330.7511542096513</v>
      </c>
      <c r="AG5" s="100">
        <v>466.2175124277075</v>
      </c>
      <c r="AH5" s="100">
        <v>288.41064439083959</v>
      </c>
      <c r="AI5" s="17">
        <v>330.75635807791213</v>
      </c>
      <c r="AJ5" s="17">
        <v>466.22540563290693</v>
      </c>
      <c r="AK5" s="17">
        <v>288.41467229161316</v>
      </c>
      <c r="AL5" s="100">
        <v>330.7511542096513</v>
      </c>
      <c r="AM5" s="100">
        <v>466.2175124277075</v>
      </c>
      <c r="AN5" s="100">
        <v>288.41064439083959</v>
      </c>
      <c r="AO5" s="9"/>
      <c r="AP5" s="17">
        <v>320.00611808743423</v>
      </c>
      <c r="AQ5" s="17">
        <v>448.11884847888803</v>
      </c>
      <c r="AR5" s="17">
        <v>278.266630020278</v>
      </c>
      <c r="AS5" s="100">
        <v>320.00323049777205</v>
      </c>
      <c r="AT5" s="100">
        <v>448.11433767528769</v>
      </c>
      <c r="AU5" s="100">
        <v>278.26451335875578</v>
      </c>
      <c r="AV5" s="17">
        <v>320.00611808743423</v>
      </c>
      <c r="AW5" s="17">
        <v>448.11884847888803</v>
      </c>
      <c r="AX5" s="17">
        <v>278.266630020278</v>
      </c>
      <c r="AY5" s="100">
        <v>320.00323049777205</v>
      </c>
      <c r="AZ5" s="100">
        <v>448.11433767528769</v>
      </c>
      <c r="BA5" s="100">
        <v>278.26451335875578</v>
      </c>
      <c r="BB5" s="9"/>
      <c r="BC5" s="17">
        <v>336.76354414049212</v>
      </c>
      <c r="BD5" s="17">
        <v>475.33707985104553</v>
      </c>
      <c r="BE5" s="17">
        <v>293.48396733983395</v>
      </c>
      <c r="BF5" s="100">
        <v>336.74372600173854</v>
      </c>
      <c r="BG5" s="100">
        <v>475.30701978264568</v>
      </c>
      <c r="BH5" s="100">
        <v>293.46544782536796</v>
      </c>
      <c r="BI5" s="17">
        <v>336.76354414049212</v>
      </c>
      <c r="BJ5" s="17">
        <v>475.33707985104553</v>
      </c>
      <c r="BK5" s="17">
        <v>293.48396733983395</v>
      </c>
      <c r="BL5" s="100">
        <v>336.74372600173854</v>
      </c>
      <c r="BM5" s="100">
        <v>475.30701978264568</v>
      </c>
      <c r="BN5" s="100">
        <v>293.46544782536796</v>
      </c>
      <c r="BO5" s="9"/>
      <c r="BP5" s="17">
        <v>308.25496278351704</v>
      </c>
      <c r="BQ5" s="17">
        <v>431.76504524856801</v>
      </c>
      <c r="BR5" s="17">
        <v>269.88588636095841</v>
      </c>
      <c r="BS5" s="100">
        <v>308.24684401391278</v>
      </c>
      <c r="BT5" s="100">
        <v>431.75275484256798</v>
      </c>
      <c r="BU5" s="100">
        <v>269.88011119527431</v>
      </c>
      <c r="BV5" s="17">
        <v>308.25496278351704</v>
      </c>
      <c r="BW5" s="17">
        <v>431.76504524856801</v>
      </c>
      <c r="BX5" s="17">
        <v>269.88588636095841</v>
      </c>
      <c r="BY5" s="100">
        <v>308.24684401391278</v>
      </c>
      <c r="BZ5" s="100">
        <v>431.75275484256798</v>
      </c>
      <c r="CA5" s="100">
        <v>269.88011119527431</v>
      </c>
      <c r="CB5" s="9"/>
      <c r="CC5" s="17">
        <v>304.59220878829689</v>
      </c>
      <c r="CD5" s="17">
        <v>420.34578784080691</v>
      </c>
      <c r="CE5" s="17">
        <v>263.54858467783555</v>
      </c>
      <c r="CF5" s="100">
        <v>304.59096685242804</v>
      </c>
      <c r="CG5" s="100">
        <v>420.34411302360701</v>
      </c>
      <c r="CH5" s="100">
        <v>263.54777365781871</v>
      </c>
      <c r="CI5" s="17">
        <v>304.59220878829689</v>
      </c>
      <c r="CJ5" s="17">
        <v>420.34578784080691</v>
      </c>
      <c r="CK5" s="17">
        <v>263.54858467783555</v>
      </c>
      <c r="CL5" s="100">
        <v>304.59096685242804</v>
      </c>
      <c r="CM5" s="100">
        <v>420.34411302360701</v>
      </c>
      <c r="CN5" s="100">
        <v>263.54777365781871</v>
      </c>
      <c r="CO5" s="9"/>
      <c r="CP5" s="17">
        <v>317.06456666530431</v>
      </c>
      <c r="CQ5" s="17">
        <v>435.59650530258801</v>
      </c>
      <c r="CR5" s="17">
        <v>271.35379005392633</v>
      </c>
      <c r="CS5" s="100">
        <v>317.06405527359914</v>
      </c>
      <c r="CT5" s="100">
        <v>435.59571369918791</v>
      </c>
      <c r="CU5" s="100">
        <v>271.35340719309477</v>
      </c>
      <c r="CV5" s="17">
        <v>317.06456666530431</v>
      </c>
      <c r="CW5" s="17">
        <v>435.59650530258801</v>
      </c>
      <c r="CX5" s="17">
        <v>271.35379005392633</v>
      </c>
      <c r="CY5" s="100">
        <v>317.06405527359914</v>
      </c>
      <c r="CZ5" s="100">
        <v>435.59571369918791</v>
      </c>
      <c r="DA5" s="100">
        <v>271.35340719309477</v>
      </c>
      <c r="DB5" s="9"/>
      <c r="DC5" s="17">
        <v>302.10156376201866</v>
      </c>
      <c r="DD5" s="17">
        <v>413.84264515332666</v>
      </c>
      <c r="DE5" s="17">
        <v>260.39947748473293</v>
      </c>
      <c r="DF5" s="100">
        <v>302.09997625586959</v>
      </c>
      <c r="DG5" s="100">
        <v>413.84017418172618</v>
      </c>
      <c r="DH5" s="100">
        <v>260.39828093180284</v>
      </c>
      <c r="DI5" s="17">
        <v>302.10156376201866</v>
      </c>
      <c r="DJ5" s="17">
        <v>413.84264515332666</v>
      </c>
      <c r="DK5" s="17">
        <v>260.39947748473293</v>
      </c>
      <c r="DL5" s="100">
        <v>302.09997625586959</v>
      </c>
      <c r="DM5" s="100">
        <v>413.84017418172618</v>
      </c>
      <c r="DN5" s="100">
        <v>260.39828093180284</v>
      </c>
      <c r="DO5" s="9"/>
      <c r="DP5" s="17">
        <v>355.97707230956996</v>
      </c>
      <c r="DQ5" s="17">
        <v>504.48007749318515</v>
      </c>
      <c r="DR5" s="17">
        <v>308.29385617408911</v>
      </c>
      <c r="DS5" s="100">
        <v>355.97973592227589</v>
      </c>
      <c r="DT5" s="100">
        <v>504.48411764958462</v>
      </c>
      <c r="DU5" s="100">
        <v>308.29592428187919</v>
      </c>
      <c r="DV5" s="17">
        <v>355.97707230956996</v>
      </c>
      <c r="DW5" s="17">
        <v>504.48007749318515</v>
      </c>
      <c r="DX5" s="17">
        <v>308.29385617408911</v>
      </c>
      <c r="DY5" s="100">
        <v>355.97973592227589</v>
      </c>
      <c r="DZ5" s="100">
        <v>504.48411764958462</v>
      </c>
      <c r="EA5" s="100">
        <v>308.29592428187919</v>
      </c>
    </row>
    <row r="6" spans="2:132" ht="18">
      <c r="B6" s="4" t="str">
        <f>$B$57</f>
        <v>Ducted Variable Speed Heat Pump: 17 SEER, 9.4 HSPF</v>
      </c>
      <c r="C6" s="17">
        <v>358.20949564912667</v>
      </c>
      <c r="D6" s="17">
        <v>507.8662077004247</v>
      </c>
      <c r="E6" s="17">
        <v>311.74924645105034</v>
      </c>
      <c r="F6" s="100">
        <v>358.18809371711745</v>
      </c>
      <c r="G6" s="100">
        <v>507.83374534116501</v>
      </c>
      <c r="H6" s="100">
        <v>311.7331223848322</v>
      </c>
      <c r="I6" s="17">
        <v>358.20949564912667</v>
      </c>
      <c r="J6" s="17">
        <v>507.8662077004247</v>
      </c>
      <c r="K6" s="17">
        <v>311.74924645105034</v>
      </c>
      <c r="L6" s="100">
        <v>358.18809371711745</v>
      </c>
      <c r="M6" s="100">
        <v>507.83374534116501</v>
      </c>
      <c r="N6" s="100">
        <v>311.7331223848322</v>
      </c>
      <c r="O6" s="18"/>
      <c r="P6" s="17">
        <v>332.04373597129091</v>
      </c>
      <c r="Q6" s="17">
        <v>464.54011907634566</v>
      </c>
      <c r="R6" s="17">
        <v>287.21057427793164</v>
      </c>
      <c r="S6" s="100">
        <v>332.0416543706603</v>
      </c>
      <c r="T6" s="100">
        <v>464.53697603274566</v>
      </c>
      <c r="U6" s="100">
        <v>287.20904451245724</v>
      </c>
      <c r="V6" s="17">
        <v>332.04373597129091</v>
      </c>
      <c r="W6" s="17">
        <v>464.54011907634566</v>
      </c>
      <c r="X6" s="17">
        <v>287.21057427793164</v>
      </c>
      <c r="Y6" s="100">
        <v>332.0416543706603</v>
      </c>
      <c r="Z6" s="100">
        <v>464.53697603274566</v>
      </c>
      <c r="AA6" s="100">
        <v>287.20904451245724</v>
      </c>
      <c r="AB6" s="18"/>
      <c r="AC6" s="17">
        <v>330.75601640487986</v>
      </c>
      <c r="AD6" s="17">
        <v>466.22488738470713</v>
      </c>
      <c r="AE6" s="17">
        <v>288.41441618971959</v>
      </c>
      <c r="AF6" s="100">
        <v>330.75327568990031</v>
      </c>
      <c r="AG6" s="100">
        <v>466.2207302799074</v>
      </c>
      <c r="AH6" s="100">
        <v>288.41219902593815</v>
      </c>
      <c r="AI6" s="17">
        <v>330.75601640487986</v>
      </c>
      <c r="AJ6" s="17">
        <v>466.22488738470713</v>
      </c>
      <c r="AK6" s="17">
        <v>288.41441618971959</v>
      </c>
      <c r="AL6" s="100">
        <v>330.75327568990031</v>
      </c>
      <c r="AM6" s="100">
        <v>466.2207302799074</v>
      </c>
      <c r="AN6" s="100">
        <v>288.41219902593815</v>
      </c>
      <c r="AO6" s="18"/>
      <c r="AP6" s="17">
        <v>320.00664531337827</v>
      </c>
      <c r="AQ6" s="17">
        <v>448.11946866948745</v>
      </c>
      <c r="AR6" s="17">
        <v>278.26702622576175</v>
      </c>
      <c r="AS6" s="100">
        <v>320.0031603185742</v>
      </c>
      <c r="AT6" s="100">
        <v>448.11423816828773</v>
      </c>
      <c r="AU6" s="100">
        <v>278.26446372920947</v>
      </c>
      <c r="AV6" s="17">
        <v>320.00664531337827</v>
      </c>
      <c r="AW6" s="17">
        <v>448.11946866948745</v>
      </c>
      <c r="AX6" s="17">
        <v>278.26702622576175</v>
      </c>
      <c r="AY6" s="100">
        <v>320.0031603185742</v>
      </c>
      <c r="AZ6" s="100">
        <v>448.11423816828773</v>
      </c>
      <c r="BA6" s="100">
        <v>278.26446372920947</v>
      </c>
      <c r="BB6" s="18"/>
      <c r="BC6" s="17">
        <v>336.75620584969937</v>
      </c>
      <c r="BD6" s="17">
        <v>475.32594916284592</v>
      </c>
      <c r="BE6" s="17">
        <v>293.47859342641715</v>
      </c>
      <c r="BF6" s="100">
        <v>336.73688994613872</v>
      </c>
      <c r="BG6" s="100">
        <v>475.29665088264579</v>
      </c>
      <c r="BH6" s="100">
        <v>293.4604322277379</v>
      </c>
      <c r="BI6" s="17">
        <v>336.75620584969937</v>
      </c>
      <c r="BJ6" s="17">
        <v>475.32594916284592</v>
      </c>
      <c r="BK6" s="17">
        <v>293.47859342641715</v>
      </c>
      <c r="BL6" s="100">
        <v>336.73688994613872</v>
      </c>
      <c r="BM6" s="100">
        <v>475.29665088264579</v>
      </c>
      <c r="BN6" s="100">
        <v>293.4604322277379</v>
      </c>
      <c r="BO6" s="18"/>
      <c r="BP6" s="17">
        <v>308.25481968514902</v>
      </c>
      <c r="BQ6" s="17">
        <v>431.76482768616802</v>
      </c>
      <c r="BR6" s="17">
        <v>269.88580524159704</v>
      </c>
      <c r="BS6" s="100">
        <v>308.24712166705001</v>
      </c>
      <c r="BT6" s="100">
        <v>431.75317510896843</v>
      </c>
      <c r="BU6" s="100">
        <v>269.88031556524396</v>
      </c>
      <c r="BV6" s="17">
        <v>308.25481968514902</v>
      </c>
      <c r="BW6" s="17">
        <v>431.76482768616802</v>
      </c>
      <c r="BX6" s="17">
        <v>269.88580524159704</v>
      </c>
      <c r="BY6" s="100">
        <v>308.24712166705001</v>
      </c>
      <c r="BZ6" s="100">
        <v>431.75317510896843</v>
      </c>
      <c r="CA6" s="100">
        <v>269.88031556524396</v>
      </c>
      <c r="CB6" s="18"/>
      <c r="CC6" s="17">
        <v>304.59278405060644</v>
      </c>
      <c r="CD6" s="17">
        <v>420.34680022920696</v>
      </c>
      <c r="CE6" s="17">
        <v>263.54907492074506</v>
      </c>
      <c r="CF6" s="100">
        <v>304.59112828537474</v>
      </c>
      <c r="CG6" s="100">
        <v>420.34434502620741</v>
      </c>
      <c r="CH6" s="100">
        <v>263.54788600366351</v>
      </c>
      <c r="CI6" s="17">
        <v>304.59278405060644</v>
      </c>
      <c r="CJ6" s="17">
        <v>420.34680022920696</v>
      </c>
      <c r="CK6" s="17">
        <v>263.54907492074506</v>
      </c>
      <c r="CL6" s="100">
        <v>304.59112828537474</v>
      </c>
      <c r="CM6" s="100">
        <v>420.34434502620741</v>
      </c>
      <c r="CN6" s="100">
        <v>263.54788600366351</v>
      </c>
      <c r="CO6" s="18"/>
      <c r="CP6" s="17">
        <v>317.06728802319162</v>
      </c>
      <c r="CQ6" s="17">
        <v>435.60063903738887</v>
      </c>
      <c r="CR6" s="17">
        <v>271.35579042395796</v>
      </c>
      <c r="CS6" s="100">
        <v>317.06668619291105</v>
      </c>
      <c r="CT6" s="100">
        <v>435.59972165418839</v>
      </c>
      <c r="CU6" s="100">
        <v>271.35534618673688</v>
      </c>
      <c r="CV6" s="17">
        <v>317.06728802319162</v>
      </c>
      <c r="CW6" s="17">
        <v>435.60063903738887</v>
      </c>
      <c r="CX6" s="17">
        <v>271.35579042395796</v>
      </c>
      <c r="CY6" s="100">
        <v>317.06668619291105</v>
      </c>
      <c r="CZ6" s="100">
        <v>435.59972165418839</v>
      </c>
      <c r="DA6" s="100">
        <v>271.35534618673688</v>
      </c>
      <c r="DB6" s="18"/>
      <c r="DC6" s="17">
        <v>302.10136654966396</v>
      </c>
      <c r="DD6" s="17">
        <v>413.84236348332695</v>
      </c>
      <c r="DE6" s="17">
        <v>260.39934108775327</v>
      </c>
      <c r="DF6" s="100">
        <v>302.09996711955142</v>
      </c>
      <c r="DG6" s="100">
        <v>413.84007959472649</v>
      </c>
      <c r="DH6" s="100">
        <v>260.39823512862449</v>
      </c>
      <c r="DI6" s="17">
        <v>302.10136654966396</v>
      </c>
      <c r="DJ6" s="17">
        <v>413.84236348332695</v>
      </c>
      <c r="DK6" s="17">
        <v>260.39934108775327</v>
      </c>
      <c r="DL6" s="100">
        <v>302.09996711955142</v>
      </c>
      <c r="DM6" s="100">
        <v>413.84007959472649</v>
      </c>
      <c r="DN6" s="100">
        <v>260.39823512862449</v>
      </c>
      <c r="DO6" s="18"/>
      <c r="DP6" s="17">
        <v>355.97559502416937</v>
      </c>
      <c r="DQ6" s="17">
        <v>504.47783675298513</v>
      </c>
      <c r="DR6" s="17">
        <v>308.29276947030269</v>
      </c>
      <c r="DS6" s="100">
        <v>355.97355825262423</v>
      </c>
      <c r="DT6" s="100">
        <v>504.47474738658423</v>
      </c>
      <c r="DU6" s="100">
        <v>308.29137176491719</v>
      </c>
      <c r="DV6" s="17">
        <v>355.97559502416937</v>
      </c>
      <c r="DW6" s="17">
        <v>504.47783675298513</v>
      </c>
      <c r="DX6" s="17">
        <v>308.29276947030269</v>
      </c>
      <c r="DY6" s="100">
        <v>355.97355825262423</v>
      </c>
      <c r="DZ6" s="100">
        <v>504.47474738658423</v>
      </c>
      <c r="EA6" s="100">
        <v>308.29137176491719</v>
      </c>
    </row>
    <row r="7" spans="2:132" ht="18">
      <c r="B7" s="4" t="str">
        <f>$B$58</f>
        <v>Ductless Variable Speed Heat Pump: 19 SEER, 11 HSPF</v>
      </c>
      <c r="C7" s="17">
        <v>358.20818330485332</v>
      </c>
      <c r="D7" s="17">
        <v>507.86421714222581</v>
      </c>
      <c r="E7" s="17">
        <v>311.74824784304371</v>
      </c>
      <c r="F7" s="100">
        <v>358.18918104893021</v>
      </c>
      <c r="G7" s="100">
        <v>507.83539460142555</v>
      </c>
      <c r="H7" s="100">
        <v>311.73390701944095</v>
      </c>
      <c r="I7" s="17">
        <v>358.20818330485332</v>
      </c>
      <c r="J7" s="17">
        <v>507.86421714222581</v>
      </c>
      <c r="K7" s="17">
        <v>311.74824784304371</v>
      </c>
      <c r="L7" s="100">
        <v>358.18918104893021</v>
      </c>
      <c r="M7" s="100">
        <v>507.83539460142555</v>
      </c>
      <c r="N7" s="100">
        <v>311.73390701944095</v>
      </c>
      <c r="O7" s="18"/>
      <c r="P7" s="17">
        <v>332.03489387863738</v>
      </c>
      <c r="Q7" s="17">
        <v>464.52682039014553</v>
      </c>
      <c r="R7" s="17">
        <v>287.20412338741272</v>
      </c>
      <c r="S7" s="100">
        <v>332.03268989914847</v>
      </c>
      <c r="T7" s="100">
        <v>464.5230710549456</v>
      </c>
      <c r="U7" s="100">
        <v>287.20242841788775</v>
      </c>
      <c r="V7" s="17">
        <v>332.03489387863738</v>
      </c>
      <c r="W7" s="17">
        <v>464.52682039014553</v>
      </c>
      <c r="X7" s="17">
        <v>287.20412338741272</v>
      </c>
      <c r="Y7" s="100">
        <v>332.03268989914847</v>
      </c>
      <c r="Z7" s="100">
        <v>464.5230710549456</v>
      </c>
      <c r="AA7" s="100">
        <v>287.20242841788775</v>
      </c>
      <c r="AB7" s="18"/>
      <c r="AC7" s="17">
        <v>330.7551930615852</v>
      </c>
      <c r="AD7" s="17">
        <v>466.22363854110614</v>
      </c>
      <c r="AE7" s="17">
        <v>288.4134179736335</v>
      </c>
      <c r="AF7" s="100">
        <v>330.75256345886419</v>
      </c>
      <c r="AG7" s="100">
        <v>466.21964997090663</v>
      </c>
      <c r="AH7" s="100">
        <v>288.41146880813403</v>
      </c>
      <c r="AI7" s="17">
        <v>330.7551930615852</v>
      </c>
      <c r="AJ7" s="17">
        <v>466.22363854110614</v>
      </c>
      <c r="AK7" s="17">
        <v>288.4134179736335</v>
      </c>
      <c r="AL7" s="100">
        <v>330.75256345886419</v>
      </c>
      <c r="AM7" s="100">
        <v>466.21964997090663</v>
      </c>
      <c r="AN7" s="100">
        <v>288.41146880813403</v>
      </c>
      <c r="AO7" s="18"/>
      <c r="AP7" s="17">
        <v>319.99939242965399</v>
      </c>
      <c r="AQ7" s="17">
        <v>448.10864206188705</v>
      </c>
      <c r="AR7" s="17">
        <v>278.26168770312813</v>
      </c>
      <c r="AS7" s="100">
        <v>319.99770910582538</v>
      </c>
      <c r="AT7" s="100">
        <v>448.10595802968732</v>
      </c>
      <c r="AU7" s="100">
        <v>278.26045775181359</v>
      </c>
      <c r="AV7" s="17">
        <v>319.99939242965399</v>
      </c>
      <c r="AW7" s="17">
        <v>448.10864206188705</v>
      </c>
      <c r="AX7" s="17">
        <v>278.26168770312813</v>
      </c>
      <c r="AY7" s="100">
        <v>319.99770910582538</v>
      </c>
      <c r="AZ7" s="100">
        <v>448.10595802968732</v>
      </c>
      <c r="BA7" s="100">
        <v>278.26045775181359</v>
      </c>
      <c r="BB7" s="18"/>
      <c r="BC7" s="17">
        <v>336.74168248333893</v>
      </c>
      <c r="BD7" s="17">
        <v>475.30392018264536</v>
      </c>
      <c r="BE7" s="17">
        <v>293.46407222756801</v>
      </c>
      <c r="BF7" s="100">
        <v>336.7412658326428</v>
      </c>
      <c r="BG7" s="100">
        <v>475.30328820864571</v>
      </c>
      <c r="BH7" s="100">
        <v>293.46362863841199</v>
      </c>
      <c r="BI7" s="17">
        <v>336.74168248333893</v>
      </c>
      <c r="BJ7" s="17">
        <v>475.30392018264536</v>
      </c>
      <c r="BK7" s="17">
        <v>293.46407222756801</v>
      </c>
      <c r="BL7" s="100">
        <v>336.7412658326428</v>
      </c>
      <c r="BM7" s="100">
        <v>475.30328820864571</v>
      </c>
      <c r="BN7" s="100">
        <v>293.46362863841199</v>
      </c>
      <c r="BO7" s="18"/>
      <c r="BP7" s="17">
        <v>308.23506371024808</v>
      </c>
      <c r="BQ7" s="17">
        <v>431.73492517584828</v>
      </c>
      <c r="BR7" s="17">
        <v>269.86783256335491</v>
      </c>
      <c r="BS7" s="100">
        <v>308.23216152183988</v>
      </c>
      <c r="BT7" s="100">
        <v>431.73057355884822</v>
      </c>
      <c r="BU7" s="100">
        <v>269.86579247966097</v>
      </c>
      <c r="BV7" s="17">
        <v>308.23506371024808</v>
      </c>
      <c r="BW7" s="17">
        <v>431.73492517584828</v>
      </c>
      <c r="BX7" s="17">
        <v>269.86783256335491</v>
      </c>
      <c r="BY7" s="100">
        <v>308.23216152183988</v>
      </c>
      <c r="BZ7" s="100">
        <v>431.73057355884822</v>
      </c>
      <c r="CA7" s="100">
        <v>269.86579247966097</v>
      </c>
      <c r="CB7" s="18"/>
      <c r="CC7" s="17">
        <v>304.5859187400734</v>
      </c>
      <c r="CD7" s="17">
        <v>420.33536890194682</v>
      </c>
      <c r="CE7" s="17">
        <v>263.54353937022285</v>
      </c>
      <c r="CF7" s="100">
        <v>304.58645096104419</v>
      </c>
      <c r="CG7" s="100">
        <v>420.33611531514697</v>
      </c>
      <c r="CH7" s="100">
        <v>263.54390081626389</v>
      </c>
      <c r="CI7" s="17">
        <v>304.5859187400734</v>
      </c>
      <c r="CJ7" s="17">
        <v>420.33536890194682</v>
      </c>
      <c r="CK7" s="17">
        <v>263.54353937022285</v>
      </c>
      <c r="CL7" s="100">
        <v>304.58645096104419</v>
      </c>
      <c r="CM7" s="100">
        <v>420.33611531514697</v>
      </c>
      <c r="CN7" s="100">
        <v>263.54390081626389</v>
      </c>
      <c r="CO7" s="18"/>
      <c r="CP7" s="17">
        <v>317.05975175428705</v>
      </c>
      <c r="CQ7" s="17">
        <v>435.58925890518793</v>
      </c>
      <c r="CR7" s="17">
        <v>271.34690742098036</v>
      </c>
      <c r="CS7" s="100">
        <v>317.05879627573341</v>
      </c>
      <c r="CT7" s="100">
        <v>435.5877945163877</v>
      </c>
      <c r="CU7" s="100">
        <v>271.34619829963293</v>
      </c>
      <c r="CV7" s="17">
        <v>317.05975175428705</v>
      </c>
      <c r="CW7" s="17">
        <v>435.58925890518793</v>
      </c>
      <c r="CX7" s="17">
        <v>271.34690742098036</v>
      </c>
      <c r="CY7" s="100">
        <v>317.05879627573341</v>
      </c>
      <c r="CZ7" s="100">
        <v>435.5877945163877</v>
      </c>
      <c r="DA7" s="100">
        <v>271.34619829963293</v>
      </c>
      <c r="DB7" s="18"/>
      <c r="DC7" s="17">
        <v>302.08569815679175</v>
      </c>
      <c r="DD7" s="17">
        <v>413.84495034552646</v>
      </c>
      <c r="DE7" s="17">
        <v>260.40059376000045</v>
      </c>
      <c r="DF7" s="100">
        <v>302.09921989079857</v>
      </c>
      <c r="DG7" s="100">
        <v>413.83899633372664</v>
      </c>
      <c r="DH7" s="100">
        <v>260.39771056609118</v>
      </c>
      <c r="DI7" s="17">
        <v>302.08569815679175</v>
      </c>
      <c r="DJ7" s="17">
        <v>413.84495034552646</v>
      </c>
      <c r="DK7" s="17">
        <v>260.40059376000045</v>
      </c>
      <c r="DL7" s="100">
        <v>302.09921989079857</v>
      </c>
      <c r="DM7" s="100">
        <v>413.83899633372664</v>
      </c>
      <c r="DN7" s="100">
        <v>260.39771056609118</v>
      </c>
      <c r="DO7" s="18"/>
      <c r="DP7" s="17">
        <v>355.97295155796076</v>
      </c>
      <c r="DQ7" s="17">
        <v>504.47382715470434</v>
      </c>
      <c r="DR7" s="17">
        <v>308.29026859384044</v>
      </c>
      <c r="DS7" s="100">
        <v>355.98119099171259</v>
      </c>
      <c r="DT7" s="100">
        <v>504.48632469270473</v>
      </c>
      <c r="DU7" s="100">
        <v>308.2969320345407</v>
      </c>
      <c r="DV7" s="17">
        <v>355.97295155796076</v>
      </c>
      <c r="DW7" s="17">
        <v>504.47382715470434</v>
      </c>
      <c r="DX7" s="17">
        <v>308.29026859384044</v>
      </c>
      <c r="DY7" s="100">
        <v>355.98119099171259</v>
      </c>
      <c r="DZ7" s="100">
        <v>504.48632469270473</v>
      </c>
      <c r="EA7" s="100">
        <v>308.2969320345407</v>
      </c>
    </row>
    <row r="8" spans="2:132" ht="18">
      <c r="B8" s="4">
        <f>$B$59</f>
        <v>0</v>
      </c>
      <c r="C8" s="17"/>
      <c r="D8" s="17"/>
      <c r="E8" s="17"/>
      <c r="F8" s="100"/>
      <c r="G8" s="100"/>
      <c r="H8" s="100"/>
      <c r="I8" s="17"/>
      <c r="J8" s="17"/>
      <c r="K8" s="17"/>
      <c r="L8" s="100"/>
      <c r="M8" s="100"/>
      <c r="N8" s="100"/>
      <c r="O8" s="18"/>
      <c r="P8" s="17"/>
      <c r="Q8" s="17"/>
      <c r="R8" s="17"/>
      <c r="S8" s="100"/>
      <c r="T8" s="100"/>
      <c r="U8" s="100"/>
      <c r="V8" s="17"/>
      <c r="W8" s="17"/>
      <c r="X8" s="17"/>
      <c r="Y8" s="100"/>
      <c r="Z8" s="100"/>
      <c r="AA8" s="100"/>
      <c r="AB8" s="18"/>
      <c r="AC8" s="17"/>
      <c r="AD8" s="17"/>
      <c r="AE8" s="17"/>
      <c r="AF8" s="100"/>
      <c r="AG8" s="100"/>
      <c r="AH8" s="100"/>
      <c r="AI8" s="17"/>
      <c r="AJ8" s="17"/>
      <c r="AK8" s="17"/>
      <c r="AL8" s="100"/>
      <c r="AM8" s="100"/>
      <c r="AN8" s="100"/>
      <c r="AO8" s="18"/>
      <c r="AP8" s="17"/>
      <c r="AQ8" s="17"/>
      <c r="AR8" s="17"/>
      <c r="AS8" s="100"/>
      <c r="AT8" s="100"/>
      <c r="AU8" s="100"/>
      <c r="AV8" s="17"/>
      <c r="AW8" s="17"/>
      <c r="AX8" s="17"/>
      <c r="AY8" s="100"/>
      <c r="AZ8" s="100"/>
      <c r="BA8" s="100"/>
      <c r="BB8" s="18"/>
      <c r="BC8" s="17"/>
      <c r="BD8" s="17"/>
      <c r="BE8" s="17"/>
      <c r="BF8" s="100"/>
      <c r="BG8" s="100"/>
      <c r="BH8" s="100"/>
      <c r="BI8" s="17"/>
      <c r="BJ8" s="17"/>
      <c r="BK8" s="17"/>
      <c r="BL8" s="100"/>
      <c r="BM8" s="100"/>
      <c r="BN8" s="100"/>
      <c r="BO8" s="18"/>
      <c r="BP8" s="17"/>
      <c r="BQ8" s="17"/>
      <c r="BR8" s="17"/>
      <c r="BS8" s="100"/>
      <c r="BT8" s="100"/>
      <c r="BU8" s="100"/>
      <c r="BV8" s="17"/>
      <c r="BW8" s="17"/>
      <c r="BX8" s="17"/>
      <c r="BY8" s="100"/>
      <c r="BZ8" s="100"/>
      <c r="CA8" s="100"/>
      <c r="CB8" s="18"/>
      <c r="CC8" s="17"/>
      <c r="CD8" s="17"/>
      <c r="CE8" s="17"/>
      <c r="CF8" s="100"/>
      <c r="CG8" s="100"/>
      <c r="CH8" s="100"/>
      <c r="CI8" s="17"/>
      <c r="CJ8" s="17"/>
      <c r="CK8" s="17"/>
      <c r="CL8" s="100"/>
      <c r="CM8" s="100"/>
      <c r="CN8" s="100"/>
      <c r="CO8" s="18"/>
      <c r="CP8" s="17"/>
      <c r="CQ8" s="17"/>
      <c r="CR8" s="17"/>
      <c r="CS8" s="100"/>
      <c r="CT8" s="100"/>
      <c r="CU8" s="100"/>
      <c r="CV8" s="17"/>
      <c r="CW8" s="17"/>
      <c r="CX8" s="17"/>
      <c r="CY8" s="100"/>
      <c r="CZ8" s="100"/>
      <c r="DA8" s="100"/>
      <c r="DB8" s="18"/>
      <c r="DC8" s="17"/>
      <c r="DD8" s="17"/>
      <c r="DE8" s="17"/>
      <c r="DF8" s="100"/>
      <c r="DG8" s="100"/>
      <c r="DH8" s="100"/>
      <c r="DI8" s="17"/>
      <c r="DJ8" s="17"/>
      <c r="DK8" s="17"/>
      <c r="DL8" s="100"/>
      <c r="DM8" s="100"/>
      <c r="DN8" s="100"/>
      <c r="DO8" s="18"/>
      <c r="DP8" s="17"/>
      <c r="DQ8" s="17"/>
      <c r="DR8" s="17"/>
      <c r="DS8" s="100"/>
      <c r="DT8" s="100"/>
      <c r="DU8" s="100"/>
      <c r="DV8" s="17"/>
      <c r="DW8" s="17"/>
      <c r="DX8" s="17"/>
      <c r="DY8" s="100"/>
      <c r="DZ8" s="100"/>
      <c r="EA8" s="100"/>
    </row>
    <row r="9" spans="2:132" ht="18">
      <c r="B9" s="4">
        <f>$B$60</f>
        <v>0</v>
      </c>
      <c r="C9" s="17"/>
      <c r="D9" s="17"/>
      <c r="E9" s="17"/>
      <c r="F9" s="100"/>
      <c r="G9" s="100"/>
      <c r="H9" s="100"/>
      <c r="I9" s="17"/>
      <c r="J9" s="17"/>
      <c r="K9" s="17"/>
      <c r="L9" s="100"/>
      <c r="M9" s="100"/>
      <c r="N9" s="100"/>
      <c r="O9" s="18"/>
      <c r="P9" s="17"/>
      <c r="Q9" s="17"/>
      <c r="R9" s="17"/>
      <c r="S9" s="100"/>
      <c r="T9" s="100"/>
      <c r="U9" s="100"/>
      <c r="V9" s="17"/>
      <c r="W9" s="17"/>
      <c r="X9" s="17"/>
      <c r="Y9" s="100"/>
      <c r="Z9" s="100"/>
      <c r="AA9" s="100"/>
      <c r="AB9" s="18"/>
      <c r="AC9" s="17"/>
      <c r="AD9" s="17"/>
      <c r="AE9" s="17"/>
      <c r="AF9" s="100"/>
      <c r="AG9" s="100"/>
      <c r="AH9" s="100"/>
      <c r="AI9" s="17"/>
      <c r="AJ9" s="17"/>
      <c r="AK9" s="17"/>
      <c r="AL9" s="100"/>
      <c r="AM9" s="100"/>
      <c r="AN9" s="100"/>
      <c r="AO9" s="18"/>
      <c r="AP9" s="17"/>
      <c r="AQ9" s="17"/>
      <c r="AR9" s="17"/>
      <c r="AS9" s="100"/>
      <c r="AT9" s="100"/>
      <c r="AU9" s="100"/>
      <c r="AV9" s="17"/>
      <c r="AW9" s="17"/>
      <c r="AX9" s="17"/>
      <c r="AY9" s="100"/>
      <c r="AZ9" s="100"/>
      <c r="BA9" s="100"/>
      <c r="BB9" s="18"/>
      <c r="BC9" s="17"/>
      <c r="BD9" s="17"/>
      <c r="BE9" s="17"/>
      <c r="BF9" s="100"/>
      <c r="BG9" s="100"/>
      <c r="BH9" s="100"/>
      <c r="BI9" s="17"/>
      <c r="BJ9" s="17"/>
      <c r="BK9" s="17"/>
      <c r="BL9" s="100"/>
      <c r="BM9" s="100"/>
      <c r="BN9" s="100"/>
      <c r="BO9" s="18"/>
      <c r="BP9" s="17"/>
      <c r="BQ9" s="17"/>
      <c r="BR9" s="17"/>
      <c r="BS9" s="100"/>
      <c r="BT9" s="100"/>
      <c r="BU9" s="100"/>
      <c r="BV9" s="17"/>
      <c r="BW9" s="17"/>
      <c r="BX9" s="17"/>
      <c r="BY9" s="100"/>
      <c r="BZ9" s="100"/>
      <c r="CA9" s="100"/>
      <c r="CB9" s="18"/>
      <c r="CC9" s="17"/>
      <c r="CD9" s="17"/>
      <c r="CE9" s="17"/>
      <c r="CF9" s="100"/>
      <c r="CG9" s="100"/>
      <c r="CH9" s="100"/>
      <c r="CI9" s="17"/>
      <c r="CJ9" s="17"/>
      <c r="CK9" s="17"/>
      <c r="CL9" s="100"/>
      <c r="CM9" s="100"/>
      <c r="CN9" s="100"/>
      <c r="CO9" s="18"/>
      <c r="CP9" s="17"/>
      <c r="CQ9" s="17"/>
      <c r="CR9" s="17"/>
      <c r="CS9" s="100"/>
      <c r="CT9" s="100"/>
      <c r="CU9" s="100"/>
      <c r="CV9" s="17"/>
      <c r="CW9" s="17"/>
      <c r="CX9" s="17"/>
      <c r="CY9" s="100"/>
      <c r="CZ9" s="100"/>
      <c r="DA9" s="100"/>
      <c r="DB9" s="18"/>
      <c r="DC9" s="17"/>
      <c r="DD9" s="17"/>
      <c r="DE9" s="17"/>
      <c r="DF9" s="100"/>
      <c r="DG9" s="100"/>
      <c r="DH9" s="100"/>
      <c r="DI9" s="17"/>
      <c r="DJ9" s="17"/>
      <c r="DK9" s="17"/>
      <c r="DL9" s="100"/>
      <c r="DM9" s="100"/>
      <c r="DN9" s="100"/>
      <c r="DO9" s="18"/>
      <c r="DP9" s="17"/>
      <c r="DQ9" s="17"/>
      <c r="DR9" s="17"/>
      <c r="DS9" s="100"/>
      <c r="DT9" s="100"/>
      <c r="DU9" s="100"/>
      <c r="DV9" s="17"/>
      <c r="DW9" s="17"/>
      <c r="DX9" s="17"/>
      <c r="DY9" s="100"/>
      <c r="DZ9" s="100"/>
      <c r="EA9" s="100"/>
    </row>
    <row r="10" spans="2:132" ht="18">
      <c r="B10" s="4">
        <f>$B$61</f>
        <v>0</v>
      </c>
      <c r="C10" s="17"/>
      <c r="D10" s="17"/>
      <c r="E10" s="17"/>
      <c r="F10" s="100"/>
      <c r="G10" s="100"/>
      <c r="H10" s="100"/>
      <c r="I10" s="17"/>
      <c r="J10" s="17"/>
      <c r="K10" s="17"/>
      <c r="L10" s="100"/>
      <c r="M10" s="100"/>
      <c r="N10" s="100"/>
      <c r="O10" s="18"/>
      <c r="P10" s="17"/>
      <c r="Q10" s="17"/>
      <c r="R10" s="17"/>
      <c r="S10" s="100"/>
      <c r="T10" s="100"/>
      <c r="U10" s="100"/>
      <c r="V10" s="17"/>
      <c r="W10" s="17"/>
      <c r="X10" s="17"/>
      <c r="Y10" s="100"/>
      <c r="Z10" s="100"/>
      <c r="AA10" s="100"/>
      <c r="AB10" s="18"/>
      <c r="AC10" s="17"/>
      <c r="AD10" s="17"/>
      <c r="AE10" s="17"/>
      <c r="AF10" s="100"/>
      <c r="AG10" s="100"/>
      <c r="AH10" s="100"/>
      <c r="AI10" s="17"/>
      <c r="AJ10" s="17"/>
      <c r="AK10" s="17"/>
      <c r="AL10" s="100"/>
      <c r="AM10" s="100"/>
      <c r="AN10" s="100"/>
      <c r="AO10" s="18"/>
      <c r="AP10" s="17"/>
      <c r="AQ10" s="17"/>
      <c r="AR10" s="17"/>
      <c r="AS10" s="100"/>
      <c r="AT10" s="100"/>
      <c r="AU10" s="100"/>
      <c r="AV10" s="17"/>
      <c r="AW10" s="17"/>
      <c r="AX10" s="17"/>
      <c r="AY10" s="100"/>
      <c r="AZ10" s="100"/>
      <c r="BA10" s="100"/>
      <c r="BB10" s="18"/>
      <c r="BC10" s="17"/>
      <c r="BD10" s="17"/>
      <c r="BE10" s="17"/>
      <c r="BF10" s="100"/>
      <c r="BG10" s="100"/>
      <c r="BH10" s="100"/>
      <c r="BI10" s="17"/>
      <c r="BJ10" s="17"/>
      <c r="BK10" s="17"/>
      <c r="BL10" s="100"/>
      <c r="BM10" s="100"/>
      <c r="BN10" s="100"/>
      <c r="BO10" s="18"/>
      <c r="BP10" s="17"/>
      <c r="BQ10" s="17"/>
      <c r="BR10" s="17"/>
      <c r="BS10" s="100"/>
      <c r="BT10" s="100"/>
      <c r="BU10" s="100"/>
      <c r="BV10" s="17"/>
      <c r="BW10" s="17"/>
      <c r="BX10" s="17"/>
      <c r="BY10" s="100"/>
      <c r="BZ10" s="100"/>
      <c r="CA10" s="100"/>
      <c r="CB10" s="18"/>
      <c r="CC10" s="17"/>
      <c r="CD10" s="17"/>
      <c r="CE10" s="17"/>
      <c r="CF10" s="100"/>
      <c r="CG10" s="100"/>
      <c r="CH10" s="100"/>
      <c r="CI10" s="17"/>
      <c r="CJ10" s="17"/>
      <c r="CK10" s="17"/>
      <c r="CL10" s="100"/>
      <c r="CM10" s="100"/>
      <c r="CN10" s="100"/>
      <c r="CO10" s="18"/>
      <c r="CP10" s="17"/>
      <c r="CQ10" s="17"/>
      <c r="CR10" s="17"/>
      <c r="CS10" s="100"/>
      <c r="CT10" s="100"/>
      <c r="CU10" s="100"/>
      <c r="CV10" s="17"/>
      <c r="CW10" s="17"/>
      <c r="CX10" s="17"/>
      <c r="CY10" s="100"/>
      <c r="CZ10" s="100"/>
      <c r="DA10" s="100"/>
      <c r="DB10" s="18"/>
      <c r="DC10" s="17"/>
      <c r="DD10" s="17"/>
      <c r="DE10" s="17"/>
      <c r="DF10" s="100"/>
      <c r="DG10" s="100"/>
      <c r="DH10" s="100"/>
      <c r="DI10" s="17"/>
      <c r="DJ10" s="17"/>
      <c r="DK10" s="17"/>
      <c r="DL10" s="100"/>
      <c r="DM10" s="100"/>
      <c r="DN10" s="100"/>
      <c r="DO10" s="18"/>
      <c r="DP10" s="17"/>
      <c r="DQ10" s="17"/>
      <c r="DR10" s="17"/>
      <c r="DS10" s="100"/>
      <c r="DT10" s="100"/>
      <c r="DU10" s="100"/>
      <c r="DV10" s="17"/>
      <c r="DW10" s="17"/>
      <c r="DX10" s="17"/>
      <c r="DY10" s="100"/>
      <c r="DZ10" s="100"/>
      <c r="EA10" s="100"/>
    </row>
    <row r="11" spans="2:132" ht="18">
      <c r="B11" s="4">
        <f>$B$62</f>
        <v>0</v>
      </c>
      <c r="C11" s="17"/>
      <c r="D11" s="17"/>
      <c r="E11" s="17"/>
      <c r="F11" s="100"/>
      <c r="G11" s="100"/>
      <c r="H11" s="100"/>
      <c r="I11" s="17"/>
      <c r="J11" s="17"/>
      <c r="K11" s="17"/>
      <c r="L11" s="100"/>
      <c r="M11" s="100"/>
      <c r="N11" s="100"/>
      <c r="O11" s="18"/>
      <c r="P11" s="17"/>
      <c r="Q11" s="17"/>
      <c r="R11" s="17"/>
      <c r="S11" s="100"/>
      <c r="T11" s="100"/>
      <c r="U11" s="100"/>
      <c r="V11" s="17"/>
      <c r="W11" s="17"/>
      <c r="X11" s="17"/>
      <c r="Y11" s="100"/>
      <c r="Z11" s="100"/>
      <c r="AA11" s="100"/>
      <c r="AB11" s="18"/>
      <c r="AC11" s="17"/>
      <c r="AD11" s="17"/>
      <c r="AE11" s="17"/>
      <c r="AF11" s="100"/>
      <c r="AG11" s="100"/>
      <c r="AH11" s="100"/>
      <c r="AI11" s="17"/>
      <c r="AJ11" s="17"/>
      <c r="AK11" s="17"/>
      <c r="AL11" s="100"/>
      <c r="AM11" s="100"/>
      <c r="AN11" s="100"/>
      <c r="AO11" s="18"/>
      <c r="AP11" s="17"/>
      <c r="AQ11" s="17"/>
      <c r="AR11" s="17"/>
      <c r="AS11" s="100"/>
      <c r="AT11" s="100"/>
      <c r="AU11" s="100"/>
      <c r="AV11" s="17"/>
      <c r="AW11" s="17"/>
      <c r="AX11" s="17"/>
      <c r="AY11" s="100"/>
      <c r="AZ11" s="100"/>
      <c r="BA11" s="100"/>
      <c r="BB11" s="18"/>
      <c r="BC11" s="17"/>
      <c r="BD11" s="17"/>
      <c r="BE11" s="17"/>
      <c r="BF11" s="100"/>
      <c r="BG11" s="100"/>
      <c r="BH11" s="100"/>
      <c r="BI11" s="17"/>
      <c r="BJ11" s="17"/>
      <c r="BK11" s="17"/>
      <c r="BL11" s="100"/>
      <c r="BM11" s="100"/>
      <c r="BN11" s="100"/>
      <c r="BO11" s="18"/>
      <c r="BP11" s="17"/>
      <c r="BQ11" s="17"/>
      <c r="BR11" s="17"/>
      <c r="BS11" s="100"/>
      <c r="BT11" s="100"/>
      <c r="BU11" s="100"/>
      <c r="BV11" s="17"/>
      <c r="BW11" s="17"/>
      <c r="BX11" s="17"/>
      <c r="BY11" s="100"/>
      <c r="BZ11" s="100"/>
      <c r="CA11" s="100"/>
      <c r="CB11" s="18"/>
      <c r="CC11" s="17"/>
      <c r="CD11" s="17"/>
      <c r="CE11" s="17"/>
      <c r="CF11" s="100"/>
      <c r="CG11" s="100"/>
      <c r="CH11" s="100"/>
      <c r="CI11" s="17"/>
      <c r="CJ11" s="17"/>
      <c r="CK11" s="17"/>
      <c r="CL11" s="100"/>
      <c r="CM11" s="100"/>
      <c r="CN11" s="100"/>
      <c r="CO11" s="18"/>
      <c r="CP11" s="17"/>
      <c r="CQ11" s="17"/>
      <c r="CR11" s="17"/>
      <c r="CS11" s="100"/>
      <c r="CT11" s="100"/>
      <c r="CU11" s="100"/>
      <c r="CV11" s="17"/>
      <c r="CW11" s="17"/>
      <c r="CX11" s="17"/>
      <c r="CY11" s="100"/>
      <c r="CZ11" s="100"/>
      <c r="DA11" s="100"/>
      <c r="DB11" s="18"/>
      <c r="DC11" s="17"/>
      <c r="DD11" s="17"/>
      <c r="DE11" s="17"/>
      <c r="DF11" s="100"/>
      <c r="DG11" s="100"/>
      <c r="DH11" s="100"/>
      <c r="DI11" s="17"/>
      <c r="DJ11" s="17"/>
      <c r="DK11" s="17"/>
      <c r="DL11" s="100"/>
      <c r="DM11" s="100"/>
      <c r="DN11" s="100"/>
      <c r="DO11" s="18"/>
      <c r="DP11" s="17"/>
      <c r="DQ11" s="17"/>
      <c r="DR11" s="17"/>
      <c r="DS11" s="100"/>
      <c r="DT11" s="100"/>
      <c r="DU11" s="100"/>
      <c r="DV11" s="17"/>
      <c r="DW11" s="17"/>
      <c r="DX11" s="17"/>
      <c r="DY11" s="100"/>
      <c r="DZ11" s="100"/>
      <c r="EA11" s="100"/>
    </row>
    <row r="12" spans="2:132" ht="18">
      <c r="B12" s="4">
        <f>$B$63</f>
        <v>0</v>
      </c>
      <c r="C12" s="17"/>
      <c r="D12" s="17"/>
      <c r="E12" s="17"/>
      <c r="F12" s="100"/>
      <c r="G12" s="100"/>
      <c r="H12" s="100"/>
      <c r="I12" s="17"/>
      <c r="J12" s="17"/>
      <c r="K12" s="17"/>
      <c r="L12" s="100"/>
      <c r="M12" s="100"/>
      <c r="N12" s="100"/>
      <c r="O12" s="18"/>
      <c r="P12" s="17"/>
      <c r="Q12" s="17"/>
      <c r="R12" s="17"/>
      <c r="S12" s="100"/>
      <c r="T12" s="100"/>
      <c r="U12" s="100"/>
      <c r="V12" s="17"/>
      <c r="W12" s="17"/>
      <c r="X12" s="17"/>
      <c r="Y12" s="100"/>
      <c r="Z12" s="100"/>
      <c r="AA12" s="100"/>
      <c r="AB12" s="18"/>
      <c r="AC12" s="17"/>
      <c r="AD12" s="17"/>
      <c r="AE12" s="17"/>
      <c r="AF12" s="100"/>
      <c r="AG12" s="100"/>
      <c r="AH12" s="100"/>
      <c r="AI12" s="17"/>
      <c r="AJ12" s="17"/>
      <c r="AK12" s="17"/>
      <c r="AL12" s="100"/>
      <c r="AM12" s="100"/>
      <c r="AN12" s="100"/>
      <c r="AO12" s="18"/>
      <c r="AP12" s="17"/>
      <c r="AQ12" s="17"/>
      <c r="AR12" s="17"/>
      <c r="AS12" s="100"/>
      <c r="AT12" s="100"/>
      <c r="AU12" s="100"/>
      <c r="AV12" s="17"/>
      <c r="AW12" s="17"/>
      <c r="AX12" s="17"/>
      <c r="AY12" s="100"/>
      <c r="AZ12" s="100"/>
      <c r="BA12" s="100"/>
      <c r="BB12" s="18"/>
      <c r="BC12" s="17"/>
      <c r="BD12" s="17"/>
      <c r="BE12" s="17"/>
      <c r="BF12" s="100"/>
      <c r="BG12" s="100"/>
      <c r="BH12" s="100"/>
      <c r="BI12" s="17"/>
      <c r="BJ12" s="17"/>
      <c r="BK12" s="17"/>
      <c r="BL12" s="100"/>
      <c r="BM12" s="100"/>
      <c r="BN12" s="100"/>
      <c r="BO12" s="18"/>
      <c r="BP12" s="17"/>
      <c r="BQ12" s="17"/>
      <c r="BR12" s="17"/>
      <c r="BS12" s="100"/>
      <c r="BT12" s="100"/>
      <c r="BU12" s="100"/>
      <c r="BV12" s="17"/>
      <c r="BW12" s="17"/>
      <c r="BX12" s="17"/>
      <c r="BY12" s="100"/>
      <c r="BZ12" s="100"/>
      <c r="CA12" s="100"/>
      <c r="CB12" s="18"/>
      <c r="CC12" s="17"/>
      <c r="CD12" s="17"/>
      <c r="CE12" s="17"/>
      <c r="CF12" s="100"/>
      <c r="CG12" s="100"/>
      <c r="CH12" s="100"/>
      <c r="CI12" s="17"/>
      <c r="CJ12" s="17"/>
      <c r="CK12" s="17"/>
      <c r="CL12" s="100"/>
      <c r="CM12" s="100"/>
      <c r="CN12" s="100"/>
      <c r="CO12" s="18"/>
      <c r="CP12" s="17"/>
      <c r="CQ12" s="17"/>
      <c r="CR12" s="17"/>
      <c r="CS12" s="100"/>
      <c r="CT12" s="100"/>
      <c r="CU12" s="100"/>
      <c r="CV12" s="17"/>
      <c r="CW12" s="17"/>
      <c r="CX12" s="17"/>
      <c r="CY12" s="100"/>
      <c r="CZ12" s="100"/>
      <c r="DA12" s="100"/>
      <c r="DB12" s="18"/>
      <c r="DC12" s="17"/>
      <c r="DD12" s="17"/>
      <c r="DE12" s="17"/>
      <c r="DF12" s="100"/>
      <c r="DG12" s="100"/>
      <c r="DH12" s="100"/>
      <c r="DI12" s="17"/>
      <c r="DJ12" s="17"/>
      <c r="DK12" s="17"/>
      <c r="DL12" s="100"/>
      <c r="DM12" s="100"/>
      <c r="DN12" s="100"/>
      <c r="DO12" s="18"/>
      <c r="DP12" s="17"/>
      <c r="DQ12" s="17"/>
      <c r="DR12" s="17"/>
      <c r="DS12" s="100"/>
      <c r="DT12" s="100"/>
      <c r="DU12" s="100"/>
      <c r="DV12" s="17"/>
      <c r="DW12" s="17"/>
      <c r="DX12" s="17"/>
      <c r="DY12" s="100"/>
      <c r="DZ12" s="100"/>
      <c r="EA12" s="100"/>
    </row>
    <row r="13" spans="2:132" ht="18">
      <c r="B13" s="4">
        <f>$B$64</f>
        <v>0</v>
      </c>
      <c r="C13" s="17"/>
      <c r="D13" s="17"/>
      <c r="E13" s="17"/>
      <c r="F13" s="100"/>
      <c r="G13" s="100"/>
      <c r="H13" s="100"/>
      <c r="I13" s="17"/>
      <c r="J13" s="17"/>
      <c r="K13" s="17"/>
      <c r="L13" s="100"/>
      <c r="M13" s="100"/>
      <c r="N13" s="100"/>
      <c r="O13" s="18"/>
      <c r="P13" s="17"/>
      <c r="Q13" s="17"/>
      <c r="R13" s="17"/>
      <c r="S13" s="100"/>
      <c r="T13" s="100"/>
      <c r="U13" s="100"/>
      <c r="V13" s="17"/>
      <c r="W13" s="17"/>
      <c r="X13" s="17"/>
      <c r="Y13" s="100"/>
      <c r="Z13" s="100"/>
      <c r="AA13" s="100"/>
      <c r="AB13" s="18"/>
      <c r="AC13" s="17"/>
      <c r="AD13" s="17"/>
      <c r="AE13" s="17"/>
      <c r="AF13" s="100"/>
      <c r="AG13" s="100"/>
      <c r="AH13" s="100"/>
      <c r="AI13" s="17"/>
      <c r="AJ13" s="17"/>
      <c r="AK13" s="17"/>
      <c r="AL13" s="100"/>
      <c r="AM13" s="100"/>
      <c r="AN13" s="100"/>
      <c r="AO13" s="18"/>
      <c r="AP13" s="17"/>
      <c r="AQ13" s="17"/>
      <c r="AR13" s="17"/>
      <c r="AS13" s="100"/>
      <c r="AT13" s="100"/>
      <c r="AU13" s="100"/>
      <c r="AV13" s="17"/>
      <c r="AW13" s="17"/>
      <c r="AX13" s="17"/>
      <c r="AY13" s="100"/>
      <c r="AZ13" s="100"/>
      <c r="BA13" s="100"/>
      <c r="BB13" s="18"/>
      <c r="BC13" s="17"/>
      <c r="BD13" s="17"/>
      <c r="BE13" s="17"/>
      <c r="BF13" s="100"/>
      <c r="BG13" s="100"/>
      <c r="BH13" s="100"/>
      <c r="BI13" s="17"/>
      <c r="BJ13" s="17"/>
      <c r="BK13" s="17"/>
      <c r="BL13" s="100"/>
      <c r="BM13" s="100"/>
      <c r="BN13" s="100"/>
      <c r="BO13" s="18"/>
      <c r="BP13" s="17"/>
      <c r="BQ13" s="17"/>
      <c r="BR13" s="17"/>
      <c r="BS13" s="100"/>
      <c r="BT13" s="100"/>
      <c r="BU13" s="100"/>
      <c r="BV13" s="17"/>
      <c r="BW13" s="17"/>
      <c r="BX13" s="17"/>
      <c r="BY13" s="100"/>
      <c r="BZ13" s="100"/>
      <c r="CA13" s="100"/>
      <c r="CB13" s="18"/>
      <c r="CC13" s="17"/>
      <c r="CD13" s="17"/>
      <c r="CE13" s="17"/>
      <c r="CF13" s="100"/>
      <c r="CG13" s="100"/>
      <c r="CH13" s="100"/>
      <c r="CI13" s="17"/>
      <c r="CJ13" s="17"/>
      <c r="CK13" s="17"/>
      <c r="CL13" s="100"/>
      <c r="CM13" s="100"/>
      <c r="CN13" s="100"/>
      <c r="CO13" s="18"/>
      <c r="CP13" s="17"/>
      <c r="CQ13" s="17"/>
      <c r="CR13" s="17"/>
      <c r="CS13" s="100"/>
      <c r="CT13" s="100"/>
      <c r="CU13" s="100"/>
      <c r="CV13" s="17"/>
      <c r="CW13" s="17"/>
      <c r="CX13" s="17"/>
      <c r="CY13" s="100"/>
      <c r="CZ13" s="100"/>
      <c r="DA13" s="100"/>
      <c r="DB13" s="18"/>
      <c r="DC13" s="17"/>
      <c r="DD13" s="17"/>
      <c r="DE13" s="17"/>
      <c r="DF13" s="100"/>
      <c r="DG13" s="100"/>
      <c r="DH13" s="100"/>
      <c r="DI13" s="17"/>
      <c r="DJ13" s="17"/>
      <c r="DK13" s="17"/>
      <c r="DL13" s="100"/>
      <c r="DM13" s="100"/>
      <c r="DN13" s="100"/>
      <c r="DO13" s="18"/>
      <c r="DP13" s="17"/>
      <c r="DQ13" s="17"/>
      <c r="DR13" s="17"/>
      <c r="DS13" s="100"/>
      <c r="DT13" s="100"/>
      <c r="DU13" s="100"/>
      <c r="DV13" s="17"/>
      <c r="DW13" s="17"/>
      <c r="DX13" s="17"/>
      <c r="DY13" s="100"/>
      <c r="DZ13" s="100"/>
      <c r="EA13" s="100"/>
    </row>
    <row r="14" spans="2:132">
      <c r="O14" s="75"/>
      <c r="AB14" s="75"/>
      <c r="AO14" s="75"/>
      <c r="BB14" s="75"/>
      <c r="BO14" s="75"/>
      <c r="CB14" s="75"/>
      <c r="CO14" s="75"/>
      <c r="DB14" s="75"/>
      <c r="DO14" s="75"/>
    </row>
    <row r="15" spans="2:132">
      <c r="B15" s="4" t="s">
        <v>6</v>
      </c>
      <c r="C15" s="122">
        <f>$C$55</f>
        <v>1</v>
      </c>
      <c r="D15" s="123"/>
      <c r="E15" s="123"/>
      <c r="F15" s="123"/>
      <c r="G15" s="123"/>
      <c r="H15" s="123"/>
      <c r="I15" s="123"/>
      <c r="J15" s="123"/>
      <c r="K15" s="123"/>
      <c r="L15" s="123"/>
      <c r="M15" s="123"/>
      <c r="N15" s="123"/>
      <c r="O15" s="20"/>
      <c r="P15" s="122">
        <f>$C$56</f>
        <v>2</v>
      </c>
      <c r="Q15" s="123"/>
      <c r="R15" s="123"/>
      <c r="S15" s="123"/>
      <c r="T15" s="123"/>
      <c r="U15" s="123"/>
      <c r="V15" s="123"/>
      <c r="W15" s="123"/>
      <c r="X15" s="123"/>
      <c r="Y15" s="123"/>
      <c r="Z15" s="123"/>
      <c r="AA15" s="123"/>
      <c r="AB15" s="20"/>
      <c r="AC15" s="122">
        <f>$C$57</f>
        <v>3</v>
      </c>
      <c r="AD15" s="123"/>
      <c r="AE15" s="123"/>
      <c r="AF15" s="123"/>
      <c r="AG15" s="123"/>
      <c r="AH15" s="123"/>
      <c r="AI15" s="123"/>
      <c r="AJ15" s="123"/>
      <c r="AK15" s="123"/>
      <c r="AL15" s="123"/>
      <c r="AM15" s="123"/>
      <c r="AN15" s="123"/>
      <c r="AO15" s="20"/>
      <c r="AP15" s="122">
        <f>$C$58</f>
        <v>4</v>
      </c>
      <c r="AQ15" s="123"/>
      <c r="AR15" s="123"/>
      <c r="AS15" s="123"/>
      <c r="AT15" s="123"/>
      <c r="AU15" s="123"/>
      <c r="AV15" s="123"/>
      <c r="AW15" s="123"/>
      <c r="AX15" s="123"/>
      <c r="AY15" s="123"/>
      <c r="AZ15" s="123"/>
      <c r="BA15" s="123"/>
      <c r="BB15" s="11"/>
      <c r="BC15" s="122">
        <f>$C$59</f>
        <v>5</v>
      </c>
      <c r="BD15" s="123"/>
      <c r="BE15" s="123"/>
      <c r="BF15" s="123"/>
      <c r="BG15" s="123"/>
      <c r="BH15" s="123"/>
      <c r="BI15" s="123"/>
      <c r="BJ15" s="123"/>
      <c r="BK15" s="123"/>
      <c r="BL15" s="123"/>
      <c r="BM15" s="123"/>
      <c r="BN15" s="123"/>
      <c r="BO15" s="12"/>
      <c r="BP15" s="122">
        <f>$C$60</f>
        <v>6</v>
      </c>
      <c r="BQ15" s="123"/>
      <c r="BR15" s="123"/>
      <c r="BS15" s="123"/>
      <c r="BT15" s="123"/>
      <c r="BU15" s="123"/>
      <c r="BV15" s="123"/>
      <c r="BW15" s="123"/>
      <c r="BX15" s="123"/>
      <c r="BY15" s="123"/>
      <c r="BZ15" s="123"/>
      <c r="CA15" s="124"/>
      <c r="CB15" s="12"/>
      <c r="CC15" s="122">
        <f>$C$61</f>
        <v>11</v>
      </c>
      <c r="CD15" s="123"/>
      <c r="CE15" s="123"/>
      <c r="CF15" s="123"/>
      <c r="CG15" s="123"/>
      <c r="CH15" s="123"/>
      <c r="CI15" s="123"/>
      <c r="CJ15" s="123"/>
      <c r="CK15" s="123"/>
      <c r="CL15" s="123"/>
      <c r="CM15" s="123"/>
      <c r="CN15" s="123"/>
      <c r="CO15" s="12"/>
      <c r="CP15" s="122">
        <f>$C$62</f>
        <v>12</v>
      </c>
      <c r="CQ15" s="123"/>
      <c r="CR15" s="123"/>
      <c r="CS15" s="123"/>
      <c r="CT15" s="123"/>
      <c r="CU15" s="123"/>
      <c r="CV15" s="123"/>
      <c r="CW15" s="123"/>
      <c r="CX15" s="123"/>
      <c r="CY15" s="123"/>
      <c r="CZ15" s="123"/>
      <c r="DA15" s="123"/>
      <c r="DB15" s="12"/>
      <c r="DC15" s="122">
        <f>$C$63</f>
        <v>13</v>
      </c>
      <c r="DD15" s="123"/>
      <c r="DE15" s="123"/>
      <c r="DF15" s="123"/>
      <c r="DG15" s="123"/>
      <c r="DH15" s="123"/>
      <c r="DI15" s="123"/>
      <c r="DJ15" s="123"/>
      <c r="DK15" s="123"/>
      <c r="DL15" s="123"/>
      <c r="DM15" s="123"/>
      <c r="DN15" s="123"/>
      <c r="DO15" s="12"/>
      <c r="DP15" s="122">
        <f>$C$64</f>
        <v>16</v>
      </c>
      <c r="DQ15" s="123"/>
      <c r="DR15" s="123"/>
      <c r="DS15" s="123"/>
      <c r="DT15" s="123"/>
      <c r="DU15" s="123"/>
      <c r="DV15" s="123"/>
      <c r="DW15" s="123"/>
      <c r="DX15" s="123"/>
      <c r="DY15" s="123"/>
      <c r="DZ15" s="123"/>
      <c r="EA15" s="123"/>
    </row>
    <row r="16" spans="2:132">
      <c r="B16" s="4"/>
      <c r="C16" s="19" t="str">
        <f>$D$55</f>
        <v>PG&amp;E-No-No</v>
      </c>
      <c r="D16" s="19" t="str">
        <f>$D$56</f>
        <v>Propane provider-No-No</v>
      </c>
      <c r="E16" s="19" t="str">
        <f>$D$57</f>
        <v>Other-No-No</v>
      </c>
      <c r="F16" s="19" t="str">
        <f>$D$58</f>
        <v>PG&amp;E-No-Yes</v>
      </c>
      <c r="G16" s="19" t="str">
        <f>$D$59</f>
        <v>Propane provider-No-Yes</v>
      </c>
      <c r="H16" s="19" t="str">
        <f>$D$60</f>
        <v>Other-No-Yes</v>
      </c>
      <c r="I16" s="19" t="str">
        <f>$D$61</f>
        <v>PG&amp;E-Yes-No</v>
      </c>
      <c r="J16" s="19" t="str">
        <f>$D$62</f>
        <v>Propane provider-Yes-No</v>
      </c>
      <c r="K16" s="19" t="str">
        <f>$D$63</f>
        <v>Other-Yes-No</v>
      </c>
      <c r="L16" s="19" t="str">
        <f>$D$64</f>
        <v>PG&amp;E-Yes-Yes</v>
      </c>
      <c r="M16" s="19" t="str">
        <f>$D$65</f>
        <v>Propane provider-Yes-Yes</v>
      </c>
      <c r="N16" s="19" t="str">
        <f>$D$66</f>
        <v>Other-Yes-Yes</v>
      </c>
      <c r="O16" s="9"/>
      <c r="P16" s="19" t="str">
        <f>$D$55</f>
        <v>PG&amp;E-No-No</v>
      </c>
      <c r="Q16" s="19" t="str">
        <f>$D$56</f>
        <v>Propane provider-No-No</v>
      </c>
      <c r="R16" s="19" t="str">
        <f>$D$57</f>
        <v>Other-No-No</v>
      </c>
      <c r="S16" s="19" t="str">
        <f>$D$58</f>
        <v>PG&amp;E-No-Yes</v>
      </c>
      <c r="T16" s="19" t="str">
        <f>$D$59</f>
        <v>Propane provider-No-Yes</v>
      </c>
      <c r="U16" s="19" t="str">
        <f>$D$60</f>
        <v>Other-No-Yes</v>
      </c>
      <c r="V16" s="19" t="str">
        <f>$D$61</f>
        <v>PG&amp;E-Yes-No</v>
      </c>
      <c r="W16" s="19" t="str">
        <f>$D$62</f>
        <v>Propane provider-Yes-No</v>
      </c>
      <c r="X16" s="19" t="str">
        <f>$D$63</f>
        <v>Other-Yes-No</v>
      </c>
      <c r="Y16" s="19" t="str">
        <f>$D$64</f>
        <v>PG&amp;E-Yes-Yes</v>
      </c>
      <c r="Z16" s="19" t="str">
        <f>$D$65</f>
        <v>Propane provider-Yes-Yes</v>
      </c>
      <c r="AA16" s="19" t="str">
        <f>$D$66</f>
        <v>Other-Yes-Yes</v>
      </c>
      <c r="AB16" s="9"/>
      <c r="AC16" s="19" t="str">
        <f>$D$55</f>
        <v>PG&amp;E-No-No</v>
      </c>
      <c r="AD16" s="19" t="str">
        <f>$D$56</f>
        <v>Propane provider-No-No</v>
      </c>
      <c r="AE16" s="19" t="str">
        <f>$D$57</f>
        <v>Other-No-No</v>
      </c>
      <c r="AF16" s="19" t="str">
        <f>$D$58</f>
        <v>PG&amp;E-No-Yes</v>
      </c>
      <c r="AG16" s="19" t="str">
        <f>$D$59</f>
        <v>Propane provider-No-Yes</v>
      </c>
      <c r="AH16" s="19" t="str">
        <f>$D$60</f>
        <v>Other-No-Yes</v>
      </c>
      <c r="AI16" s="19" t="str">
        <f>$D$61</f>
        <v>PG&amp;E-Yes-No</v>
      </c>
      <c r="AJ16" s="19" t="str">
        <f>$D$62</f>
        <v>Propane provider-Yes-No</v>
      </c>
      <c r="AK16" s="19" t="str">
        <f>$D$63</f>
        <v>Other-Yes-No</v>
      </c>
      <c r="AL16" s="19" t="str">
        <f>$D$64</f>
        <v>PG&amp;E-Yes-Yes</v>
      </c>
      <c r="AM16" s="19" t="str">
        <f>$D$65</f>
        <v>Propane provider-Yes-Yes</v>
      </c>
      <c r="AN16" s="19" t="str">
        <f>$D$66</f>
        <v>Other-Yes-Yes</v>
      </c>
      <c r="AO16" s="9"/>
      <c r="AP16" s="19" t="str">
        <f>$D$55</f>
        <v>PG&amp;E-No-No</v>
      </c>
      <c r="AQ16" s="19" t="str">
        <f>$D$56</f>
        <v>Propane provider-No-No</v>
      </c>
      <c r="AR16" s="19" t="str">
        <f>$D$57</f>
        <v>Other-No-No</v>
      </c>
      <c r="AS16" s="19" t="str">
        <f>$D$58</f>
        <v>PG&amp;E-No-Yes</v>
      </c>
      <c r="AT16" s="19" t="str">
        <f>$D$59</f>
        <v>Propane provider-No-Yes</v>
      </c>
      <c r="AU16" s="19" t="str">
        <f>$D$60</f>
        <v>Other-No-Yes</v>
      </c>
      <c r="AV16" s="19" t="str">
        <f>$D$61</f>
        <v>PG&amp;E-Yes-No</v>
      </c>
      <c r="AW16" s="19" t="str">
        <f>$D$62</f>
        <v>Propane provider-Yes-No</v>
      </c>
      <c r="AX16" s="19" t="str">
        <f>$D$63</f>
        <v>Other-Yes-No</v>
      </c>
      <c r="AY16" s="19" t="str">
        <f>$D$64</f>
        <v>PG&amp;E-Yes-Yes</v>
      </c>
      <c r="AZ16" s="19" t="str">
        <f>$D$65</f>
        <v>Propane provider-Yes-Yes</v>
      </c>
      <c r="BA16" s="19" t="str">
        <f>$D$66</f>
        <v>Other-Yes-Yes</v>
      </c>
      <c r="BB16" s="9"/>
      <c r="BC16" s="19" t="str">
        <f>$D$55</f>
        <v>PG&amp;E-No-No</v>
      </c>
      <c r="BD16" s="19" t="str">
        <f>$D$56</f>
        <v>Propane provider-No-No</v>
      </c>
      <c r="BE16" s="19" t="str">
        <f>$D$57</f>
        <v>Other-No-No</v>
      </c>
      <c r="BF16" s="19" t="str">
        <f>$D$58</f>
        <v>PG&amp;E-No-Yes</v>
      </c>
      <c r="BG16" s="19" t="str">
        <f>$D$59</f>
        <v>Propane provider-No-Yes</v>
      </c>
      <c r="BH16" s="19" t="str">
        <f>$D$60</f>
        <v>Other-No-Yes</v>
      </c>
      <c r="BI16" s="19" t="str">
        <f>$D$61</f>
        <v>PG&amp;E-Yes-No</v>
      </c>
      <c r="BJ16" s="19" t="str">
        <f>$D$62</f>
        <v>Propane provider-Yes-No</v>
      </c>
      <c r="BK16" s="19" t="str">
        <f>$D$63</f>
        <v>Other-Yes-No</v>
      </c>
      <c r="BL16" s="19" t="str">
        <f>$D$64</f>
        <v>PG&amp;E-Yes-Yes</v>
      </c>
      <c r="BM16" s="19" t="str">
        <f>$D$65</f>
        <v>Propane provider-Yes-Yes</v>
      </c>
      <c r="BN16" s="19" t="str">
        <f>$D$66</f>
        <v>Other-Yes-Yes</v>
      </c>
      <c r="BO16" s="9"/>
      <c r="BP16" s="19" t="str">
        <f>$D$55</f>
        <v>PG&amp;E-No-No</v>
      </c>
      <c r="BQ16" s="19" t="str">
        <f>$D$56</f>
        <v>Propane provider-No-No</v>
      </c>
      <c r="BR16" s="19" t="str">
        <f>$D$57</f>
        <v>Other-No-No</v>
      </c>
      <c r="BS16" s="19" t="str">
        <f>$D$58</f>
        <v>PG&amp;E-No-Yes</v>
      </c>
      <c r="BT16" s="19" t="str">
        <f>$D$59</f>
        <v>Propane provider-No-Yes</v>
      </c>
      <c r="BU16" s="19" t="str">
        <f>$D$60</f>
        <v>Other-No-Yes</v>
      </c>
      <c r="BV16" s="19" t="str">
        <f>$D$61</f>
        <v>PG&amp;E-Yes-No</v>
      </c>
      <c r="BW16" s="19" t="str">
        <f>$D$62</f>
        <v>Propane provider-Yes-No</v>
      </c>
      <c r="BX16" s="19" t="str">
        <f>$D$63</f>
        <v>Other-Yes-No</v>
      </c>
      <c r="BY16" s="19" t="str">
        <f>$D$64</f>
        <v>PG&amp;E-Yes-Yes</v>
      </c>
      <c r="BZ16" s="19" t="str">
        <f>$D$65</f>
        <v>Propane provider-Yes-Yes</v>
      </c>
      <c r="CA16" s="19" t="str">
        <f>$D$66</f>
        <v>Other-Yes-Yes</v>
      </c>
      <c r="CB16" s="9"/>
      <c r="CC16" s="19" t="str">
        <f>$D$55</f>
        <v>PG&amp;E-No-No</v>
      </c>
      <c r="CD16" s="19" t="str">
        <f>$D$56</f>
        <v>Propane provider-No-No</v>
      </c>
      <c r="CE16" s="19" t="str">
        <f>$D$57</f>
        <v>Other-No-No</v>
      </c>
      <c r="CF16" s="19" t="str">
        <f>$D$58</f>
        <v>PG&amp;E-No-Yes</v>
      </c>
      <c r="CG16" s="19" t="str">
        <f>$D$59</f>
        <v>Propane provider-No-Yes</v>
      </c>
      <c r="CH16" s="19" t="str">
        <f>$D$60</f>
        <v>Other-No-Yes</v>
      </c>
      <c r="CI16" s="19" t="str">
        <f>$D$61</f>
        <v>PG&amp;E-Yes-No</v>
      </c>
      <c r="CJ16" s="19" t="str">
        <f>$D$62</f>
        <v>Propane provider-Yes-No</v>
      </c>
      <c r="CK16" s="19" t="str">
        <f>$D$63</f>
        <v>Other-Yes-No</v>
      </c>
      <c r="CL16" s="19" t="str">
        <f>$D$64</f>
        <v>PG&amp;E-Yes-Yes</v>
      </c>
      <c r="CM16" s="19" t="str">
        <f>$D$65</f>
        <v>Propane provider-Yes-Yes</v>
      </c>
      <c r="CN16" s="19" t="str">
        <f>$D$66</f>
        <v>Other-Yes-Yes</v>
      </c>
      <c r="CO16" s="9"/>
      <c r="CP16" s="19" t="str">
        <f>$D$55</f>
        <v>PG&amp;E-No-No</v>
      </c>
      <c r="CQ16" s="19" t="str">
        <f>$D$56</f>
        <v>Propane provider-No-No</v>
      </c>
      <c r="CR16" s="19" t="str">
        <f>$D$57</f>
        <v>Other-No-No</v>
      </c>
      <c r="CS16" s="19" t="str">
        <f>$D$58</f>
        <v>PG&amp;E-No-Yes</v>
      </c>
      <c r="CT16" s="19" t="str">
        <f>$D$59</f>
        <v>Propane provider-No-Yes</v>
      </c>
      <c r="CU16" s="19" t="str">
        <f>$D$60</f>
        <v>Other-No-Yes</v>
      </c>
      <c r="CV16" s="19" t="str">
        <f>$D$61</f>
        <v>PG&amp;E-Yes-No</v>
      </c>
      <c r="CW16" s="19" t="str">
        <f>$D$62</f>
        <v>Propane provider-Yes-No</v>
      </c>
      <c r="CX16" s="19" t="str">
        <f>$D$63</f>
        <v>Other-Yes-No</v>
      </c>
      <c r="CY16" s="19" t="str">
        <f>$D$64</f>
        <v>PG&amp;E-Yes-Yes</v>
      </c>
      <c r="CZ16" s="19" t="str">
        <f>$D$65</f>
        <v>Propane provider-Yes-Yes</v>
      </c>
      <c r="DA16" s="19" t="str">
        <f>$D$66</f>
        <v>Other-Yes-Yes</v>
      </c>
      <c r="DB16" s="9"/>
      <c r="DC16" s="19" t="str">
        <f>$D$55</f>
        <v>PG&amp;E-No-No</v>
      </c>
      <c r="DD16" s="19" t="str">
        <f>$D$56</f>
        <v>Propane provider-No-No</v>
      </c>
      <c r="DE16" s="19" t="str">
        <f>$D$57</f>
        <v>Other-No-No</v>
      </c>
      <c r="DF16" s="19" t="str">
        <f>$D$58</f>
        <v>PG&amp;E-No-Yes</v>
      </c>
      <c r="DG16" s="19" t="str">
        <f>$D$59</f>
        <v>Propane provider-No-Yes</v>
      </c>
      <c r="DH16" s="19" t="str">
        <f>$D$60</f>
        <v>Other-No-Yes</v>
      </c>
      <c r="DI16" s="19" t="str">
        <f>$D$61</f>
        <v>PG&amp;E-Yes-No</v>
      </c>
      <c r="DJ16" s="19" t="str">
        <f>$D$62</f>
        <v>Propane provider-Yes-No</v>
      </c>
      <c r="DK16" s="19" t="str">
        <f>$D$63</f>
        <v>Other-Yes-No</v>
      </c>
      <c r="DL16" s="19" t="str">
        <f>$D$64</f>
        <v>PG&amp;E-Yes-Yes</v>
      </c>
      <c r="DM16" s="19" t="str">
        <f>$D$65</f>
        <v>Propane provider-Yes-Yes</v>
      </c>
      <c r="DN16" s="19" t="str">
        <f>$D$66</f>
        <v>Other-Yes-Yes</v>
      </c>
      <c r="DO16" s="9"/>
      <c r="DP16" s="19" t="str">
        <f>$D$55</f>
        <v>PG&amp;E-No-No</v>
      </c>
      <c r="DQ16" s="19" t="str">
        <f>$D$56</f>
        <v>Propane provider-No-No</v>
      </c>
      <c r="DR16" s="19" t="str">
        <f>$D$57</f>
        <v>Other-No-No</v>
      </c>
      <c r="DS16" s="19" t="str">
        <f>$D$58</f>
        <v>PG&amp;E-No-Yes</v>
      </c>
      <c r="DT16" s="19" t="str">
        <f>$D$59</f>
        <v>Propane provider-No-Yes</v>
      </c>
      <c r="DU16" s="19" t="str">
        <f>$D$60</f>
        <v>Other-No-Yes</v>
      </c>
      <c r="DV16" s="19" t="str">
        <f>$D$61</f>
        <v>PG&amp;E-Yes-No</v>
      </c>
      <c r="DW16" s="19" t="str">
        <f>$D$62</f>
        <v>Propane provider-Yes-No</v>
      </c>
      <c r="DX16" s="19" t="str">
        <f>$D$63</f>
        <v>Other-Yes-No</v>
      </c>
      <c r="DY16" s="19" t="str">
        <f>$D$64</f>
        <v>PG&amp;E-Yes-Yes</v>
      </c>
      <c r="DZ16" s="19" t="str">
        <f>$D$65</f>
        <v>Propane provider-Yes-Yes</v>
      </c>
      <c r="EA16" s="19" t="str">
        <f>$D$66</f>
        <v>Other-Yes-Yes</v>
      </c>
      <c r="EB16" s="9"/>
    </row>
    <row r="17" spans="2:132" ht="18">
      <c r="B17" s="4" t="str">
        <f>$B$55</f>
        <v>Central Single-Speed Heat Pump: 14 SEER, 8.7 HSPF</v>
      </c>
      <c r="C17" s="17">
        <v>431.66096742619419</v>
      </c>
      <c r="D17" s="17">
        <v>610.69942113660056</v>
      </c>
      <c r="E17" s="17">
        <v>367.75554728040453</v>
      </c>
      <c r="F17" s="100">
        <v>431.64056631586993</v>
      </c>
      <c r="G17" s="100">
        <v>610.66879054500077</v>
      </c>
      <c r="H17" s="100">
        <v>367.74070851154829</v>
      </c>
      <c r="I17" s="17">
        <v>431.66096742619419</v>
      </c>
      <c r="J17" s="17">
        <v>610.69942113660056</v>
      </c>
      <c r="K17" s="17">
        <v>367.75554728040453</v>
      </c>
      <c r="L17" s="100">
        <v>431.64056631586993</v>
      </c>
      <c r="M17" s="100">
        <v>610.66879054500077</v>
      </c>
      <c r="N17" s="100">
        <v>367.74070851154829</v>
      </c>
      <c r="O17" s="9"/>
      <c r="P17" s="17">
        <v>403.31575622893615</v>
      </c>
      <c r="Q17" s="17">
        <v>559.65130894386175</v>
      </c>
      <c r="R17" s="17">
        <v>338.39259750805331</v>
      </c>
      <c r="S17" s="100">
        <v>403.30559251281329</v>
      </c>
      <c r="T17" s="100">
        <v>559.63713826392177</v>
      </c>
      <c r="U17" s="100">
        <v>338.3850771667453</v>
      </c>
      <c r="V17" s="17">
        <v>403.31575622893615</v>
      </c>
      <c r="W17" s="17">
        <v>559.65130894386175</v>
      </c>
      <c r="X17" s="17">
        <v>338.39259750805331</v>
      </c>
      <c r="Y17" s="100">
        <v>403.30559251281329</v>
      </c>
      <c r="Z17" s="100">
        <v>559.63713826392177</v>
      </c>
      <c r="AA17" s="100">
        <v>338.3850771667453</v>
      </c>
      <c r="AB17" s="9"/>
      <c r="AC17" s="17">
        <v>396.55491821027698</v>
      </c>
      <c r="AD17" s="17">
        <v>561.22378413162119</v>
      </c>
      <c r="AE17" s="17">
        <v>339.71918489190273</v>
      </c>
      <c r="AF17" s="100">
        <v>396.55358890547092</v>
      </c>
      <c r="AG17" s="100">
        <v>561.22176843222144</v>
      </c>
      <c r="AH17" s="100">
        <v>339.71820138719943</v>
      </c>
      <c r="AI17" s="17">
        <v>396.55491821027698</v>
      </c>
      <c r="AJ17" s="17">
        <v>561.22378413162119</v>
      </c>
      <c r="AK17" s="17">
        <v>339.71918489190273</v>
      </c>
      <c r="AL17" s="100">
        <v>396.55358890547092</v>
      </c>
      <c r="AM17" s="100">
        <v>561.22176843222144</v>
      </c>
      <c r="AN17" s="100">
        <v>339.71820138719943</v>
      </c>
      <c r="AO17" s="9"/>
      <c r="AP17" s="17">
        <v>388.13961850913103</v>
      </c>
      <c r="AQ17" s="17">
        <v>540.04844734098049</v>
      </c>
      <c r="AR17" s="17">
        <v>327.3576197969179</v>
      </c>
      <c r="AS17" s="100">
        <v>388.1380612443312</v>
      </c>
      <c r="AT17" s="100">
        <v>540.04610369898137</v>
      </c>
      <c r="AU17" s="100">
        <v>327.35647257098606</v>
      </c>
      <c r="AV17" s="17">
        <v>388.13961850913103</v>
      </c>
      <c r="AW17" s="17">
        <v>540.04844734098049</v>
      </c>
      <c r="AX17" s="17">
        <v>327.3576197969179</v>
      </c>
      <c r="AY17" s="100">
        <v>388.1380612443312</v>
      </c>
      <c r="AZ17" s="100">
        <v>540.04610369898137</v>
      </c>
      <c r="BA17" s="100">
        <v>327.35647257098606</v>
      </c>
      <c r="BB17" s="9"/>
      <c r="BC17" s="17">
        <v>404.67239096967359</v>
      </c>
      <c r="BD17" s="17">
        <v>571.88694955302071</v>
      </c>
      <c r="BE17" s="17">
        <v>345.83435566276722</v>
      </c>
      <c r="BF17" s="100">
        <v>404.658980882197</v>
      </c>
      <c r="BG17" s="100">
        <v>571.86734926686017</v>
      </c>
      <c r="BH17" s="100">
        <v>345.82385475380397</v>
      </c>
      <c r="BI17" s="17">
        <v>404.67239096967359</v>
      </c>
      <c r="BJ17" s="17">
        <v>571.88694955302071</v>
      </c>
      <c r="BK17" s="17">
        <v>345.83435566276722</v>
      </c>
      <c r="BL17" s="100">
        <v>404.658980882197</v>
      </c>
      <c r="BM17" s="100">
        <v>571.86734926686017</v>
      </c>
      <c r="BN17" s="100">
        <v>345.82385475380397</v>
      </c>
      <c r="BO17" s="9"/>
      <c r="BP17" s="17">
        <v>373.43908504638324</v>
      </c>
      <c r="BQ17" s="17">
        <v>519.96784124868145</v>
      </c>
      <c r="BR17" s="17">
        <v>316.70199283718267</v>
      </c>
      <c r="BS17" s="100">
        <v>373.43813465980338</v>
      </c>
      <c r="BT17" s="100">
        <v>519.96637238268181</v>
      </c>
      <c r="BU17" s="100">
        <v>316.70120923630668</v>
      </c>
      <c r="BV17" s="17">
        <v>373.43908504638324</v>
      </c>
      <c r="BW17" s="17">
        <v>519.96784124868145</v>
      </c>
      <c r="BX17" s="17">
        <v>316.70199283718267</v>
      </c>
      <c r="BY17" s="100">
        <v>373.43813465980338</v>
      </c>
      <c r="BZ17" s="100">
        <v>519.96637238268181</v>
      </c>
      <c r="CA17" s="100">
        <v>316.70120923630668</v>
      </c>
      <c r="CB17" s="9"/>
      <c r="CC17" s="17">
        <v>370.8295599480233</v>
      </c>
      <c r="CD17" s="17">
        <v>508.98021144588336</v>
      </c>
      <c r="CE17" s="17">
        <v>308.43794977398414</v>
      </c>
      <c r="CF17" s="100">
        <v>370.82235947386238</v>
      </c>
      <c r="CG17" s="100">
        <v>508.96991578008283</v>
      </c>
      <c r="CH17" s="100">
        <v>308.43297036541531</v>
      </c>
      <c r="CI17" s="17">
        <v>370.8295599480233</v>
      </c>
      <c r="CJ17" s="17">
        <v>508.98021144588336</v>
      </c>
      <c r="CK17" s="17">
        <v>308.43794977398414</v>
      </c>
      <c r="CL17" s="100">
        <v>370.82235947386238</v>
      </c>
      <c r="CM17" s="100">
        <v>508.96991578008283</v>
      </c>
      <c r="CN17" s="100">
        <v>308.43297036541531</v>
      </c>
      <c r="CO17" s="9"/>
      <c r="CP17" s="17">
        <v>385.13585752588637</v>
      </c>
      <c r="CQ17" s="17">
        <v>526.06636309188275</v>
      </c>
      <c r="CR17" s="17">
        <v>318.58556536632926</v>
      </c>
      <c r="CS17" s="100">
        <v>385.11785425379162</v>
      </c>
      <c r="CT17" s="100">
        <v>526.04480028168291</v>
      </c>
      <c r="CU17" s="100">
        <v>318.57510770713128</v>
      </c>
      <c r="CV17" s="17">
        <v>385.13585752588637</v>
      </c>
      <c r="CW17" s="17">
        <v>526.06636309188275</v>
      </c>
      <c r="CX17" s="17">
        <v>318.58556536632926</v>
      </c>
      <c r="CY17" s="100">
        <v>385.11785425379162</v>
      </c>
      <c r="CZ17" s="100">
        <v>526.04480028168291</v>
      </c>
      <c r="DA17" s="100">
        <v>318.57510770713128</v>
      </c>
      <c r="DB17" s="9"/>
      <c r="DC17" s="17">
        <v>367.65689107354109</v>
      </c>
      <c r="DD17" s="17">
        <v>501.14300855916406</v>
      </c>
      <c r="DE17" s="17">
        <v>304.45217073152043</v>
      </c>
      <c r="DF17" s="100">
        <v>367.65271065632123</v>
      </c>
      <c r="DG17" s="100">
        <v>501.13652146536413</v>
      </c>
      <c r="DH17" s="100">
        <v>304.44900728880748</v>
      </c>
      <c r="DI17" s="17">
        <v>367.65689107354109</v>
      </c>
      <c r="DJ17" s="17">
        <v>501.14300855916406</v>
      </c>
      <c r="DK17" s="17">
        <v>304.45217073152043</v>
      </c>
      <c r="DL17" s="100">
        <v>367.65271065632123</v>
      </c>
      <c r="DM17" s="100">
        <v>501.13652146536413</v>
      </c>
      <c r="DN17" s="100">
        <v>304.44900728880748</v>
      </c>
      <c r="DO17" s="9"/>
      <c r="DP17" s="17">
        <v>426.20048713744626</v>
      </c>
      <c r="DQ17" s="17">
        <v>608.57026504337932</v>
      </c>
      <c r="DR17" s="17">
        <v>364.2902270451325</v>
      </c>
      <c r="DS17" s="100">
        <v>426.18152878473182</v>
      </c>
      <c r="DT17" s="100">
        <v>608.54150909477926</v>
      </c>
      <c r="DU17" s="100">
        <v>364.27630554745235</v>
      </c>
      <c r="DV17" s="17">
        <v>426.20048713744626</v>
      </c>
      <c r="DW17" s="17">
        <v>608.57026504337932</v>
      </c>
      <c r="DX17" s="17">
        <v>364.2902270451325</v>
      </c>
      <c r="DY17" s="100">
        <v>426.18152878473182</v>
      </c>
      <c r="DZ17" s="100">
        <v>608.54150909477926</v>
      </c>
      <c r="EA17" s="100">
        <v>364.27630554745235</v>
      </c>
    </row>
    <row r="18" spans="2:132" ht="18">
      <c r="B18" s="4" t="str">
        <f>$B$56</f>
        <v>Central Single-Speed Heat Pump Packaged Unit: 14 SEER, 8.7 HSPF</v>
      </c>
      <c r="C18" s="17">
        <v>431.66096742619419</v>
      </c>
      <c r="D18" s="17">
        <v>610.69942113660056</v>
      </c>
      <c r="E18" s="17">
        <v>367.75554728040453</v>
      </c>
      <c r="F18" s="100">
        <v>431.64056631586993</v>
      </c>
      <c r="G18" s="100">
        <v>610.66879054500077</v>
      </c>
      <c r="H18" s="100">
        <v>367.74070851154829</v>
      </c>
      <c r="I18" s="17">
        <v>431.66096742619419</v>
      </c>
      <c r="J18" s="17">
        <v>610.69942113660056</v>
      </c>
      <c r="K18" s="17">
        <v>367.75554728040453</v>
      </c>
      <c r="L18" s="100">
        <v>431.64056631586993</v>
      </c>
      <c r="M18" s="100">
        <v>610.66879054500077</v>
      </c>
      <c r="N18" s="100">
        <v>367.74070851154829</v>
      </c>
      <c r="O18" s="9"/>
      <c r="P18" s="17">
        <v>403.31575622893615</v>
      </c>
      <c r="Q18" s="17">
        <v>559.65130894386175</v>
      </c>
      <c r="R18" s="17">
        <v>338.39259750805331</v>
      </c>
      <c r="S18" s="100">
        <v>403.30559251281329</v>
      </c>
      <c r="T18" s="100">
        <v>559.63713826392177</v>
      </c>
      <c r="U18" s="100">
        <v>338.3850771667453</v>
      </c>
      <c r="V18" s="17">
        <v>403.31575622893615</v>
      </c>
      <c r="W18" s="17">
        <v>559.65130894386175</v>
      </c>
      <c r="X18" s="17">
        <v>338.39259750805331</v>
      </c>
      <c r="Y18" s="100">
        <v>403.30559251281329</v>
      </c>
      <c r="Z18" s="100">
        <v>559.63713826392177</v>
      </c>
      <c r="AA18" s="100">
        <v>338.3850771667453</v>
      </c>
      <c r="AB18" s="9"/>
      <c r="AC18" s="17">
        <v>396.55491821027698</v>
      </c>
      <c r="AD18" s="17">
        <v>561.22378413162119</v>
      </c>
      <c r="AE18" s="17">
        <v>339.71918489190273</v>
      </c>
      <c r="AF18" s="100">
        <v>396.55358890547092</v>
      </c>
      <c r="AG18" s="100">
        <v>561.22176843222144</v>
      </c>
      <c r="AH18" s="100">
        <v>339.71820138719943</v>
      </c>
      <c r="AI18" s="17">
        <v>396.55491821027698</v>
      </c>
      <c r="AJ18" s="17">
        <v>561.22378413162119</v>
      </c>
      <c r="AK18" s="17">
        <v>339.71918489190273</v>
      </c>
      <c r="AL18" s="100">
        <v>396.55358890547092</v>
      </c>
      <c r="AM18" s="100">
        <v>561.22176843222144</v>
      </c>
      <c r="AN18" s="100">
        <v>339.71820138719943</v>
      </c>
      <c r="AO18" s="9"/>
      <c r="AP18" s="17">
        <v>388.13961850913103</v>
      </c>
      <c r="AQ18" s="17">
        <v>540.04844734098049</v>
      </c>
      <c r="AR18" s="17">
        <v>327.3576197969179</v>
      </c>
      <c r="AS18" s="100">
        <v>388.1380612443312</v>
      </c>
      <c r="AT18" s="100">
        <v>540.04610369898137</v>
      </c>
      <c r="AU18" s="100">
        <v>327.35647257098606</v>
      </c>
      <c r="AV18" s="17">
        <v>388.13961850913103</v>
      </c>
      <c r="AW18" s="17">
        <v>540.04844734098049</v>
      </c>
      <c r="AX18" s="17">
        <v>327.3576197969179</v>
      </c>
      <c r="AY18" s="100">
        <v>388.1380612443312</v>
      </c>
      <c r="AZ18" s="100">
        <v>540.04610369898137</v>
      </c>
      <c r="BA18" s="100">
        <v>327.35647257098606</v>
      </c>
      <c r="BB18" s="9"/>
      <c r="BC18" s="17">
        <v>404.67239096967359</v>
      </c>
      <c r="BD18" s="17">
        <v>571.88694955302071</v>
      </c>
      <c r="BE18" s="17">
        <v>345.83435566276722</v>
      </c>
      <c r="BF18" s="100">
        <v>404.658980882197</v>
      </c>
      <c r="BG18" s="100">
        <v>571.86734926686017</v>
      </c>
      <c r="BH18" s="100">
        <v>345.82385475380397</v>
      </c>
      <c r="BI18" s="17">
        <v>404.67239096967359</v>
      </c>
      <c r="BJ18" s="17">
        <v>571.88694955302071</v>
      </c>
      <c r="BK18" s="17">
        <v>345.83435566276722</v>
      </c>
      <c r="BL18" s="100">
        <v>404.658980882197</v>
      </c>
      <c r="BM18" s="100">
        <v>571.86734926686017</v>
      </c>
      <c r="BN18" s="100">
        <v>345.82385475380397</v>
      </c>
      <c r="BO18" s="9"/>
      <c r="BP18" s="17">
        <v>373.43908504638324</v>
      </c>
      <c r="BQ18" s="17">
        <v>519.96784124868145</v>
      </c>
      <c r="BR18" s="17">
        <v>316.70199283718267</v>
      </c>
      <c r="BS18" s="100">
        <v>373.43813465980338</v>
      </c>
      <c r="BT18" s="100">
        <v>519.96637238268181</v>
      </c>
      <c r="BU18" s="100">
        <v>316.70120923630668</v>
      </c>
      <c r="BV18" s="17">
        <v>373.43908504638324</v>
      </c>
      <c r="BW18" s="17">
        <v>519.96784124868145</v>
      </c>
      <c r="BX18" s="17">
        <v>316.70199283718267</v>
      </c>
      <c r="BY18" s="100">
        <v>373.43813465980338</v>
      </c>
      <c r="BZ18" s="100">
        <v>519.96637238268181</v>
      </c>
      <c r="CA18" s="100">
        <v>316.70120923630668</v>
      </c>
      <c r="CB18" s="9"/>
      <c r="CC18" s="17">
        <v>370.8295599480233</v>
      </c>
      <c r="CD18" s="17">
        <v>508.98021144588336</v>
      </c>
      <c r="CE18" s="17">
        <v>308.43794977398414</v>
      </c>
      <c r="CF18" s="100">
        <v>370.82235947386238</v>
      </c>
      <c r="CG18" s="100">
        <v>508.96991578008283</v>
      </c>
      <c r="CH18" s="100">
        <v>308.43297036541531</v>
      </c>
      <c r="CI18" s="17">
        <v>370.8295599480233</v>
      </c>
      <c r="CJ18" s="17">
        <v>508.98021144588336</v>
      </c>
      <c r="CK18" s="17">
        <v>308.43794977398414</v>
      </c>
      <c r="CL18" s="100">
        <v>370.82235947386238</v>
      </c>
      <c r="CM18" s="100">
        <v>508.96991578008283</v>
      </c>
      <c r="CN18" s="100">
        <v>308.43297036541531</v>
      </c>
      <c r="CO18" s="9"/>
      <c r="CP18" s="17">
        <v>385.13585752588637</v>
      </c>
      <c r="CQ18" s="17">
        <v>526.06636309188275</v>
      </c>
      <c r="CR18" s="17">
        <v>318.58556536632926</v>
      </c>
      <c r="CS18" s="100">
        <v>385.11785425379162</v>
      </c>
      <c r="CT18" s="100">
        <v>526.04480028168291</v>
      </c>
      <c r="CU18" s="100">
        <v>318.57510770713128</v>
      </c>
      <c r="CV18" s="17">
        <v>385.13585752588637</v>
      </c>
      <c r="CW18" s="17">
        <v>526.06636309188275</v>
      </c>
      <c r="CX18" s="17">
        <v>318.58556536632926</v>
      </c>
      <c r="CY18" s="100">
        <v>385.11785425379162</v>
      </c>
      <c r="CZ18" s="100">
        <v>526.04480028168291</v>
      </c>
      <c r="DA18" s="100">
        <v>318.57510770713128</v>
      </c>
      <c r="DB18" s="9"/>
      <c r="DC18" s="17">
        <v>367.65689107354109</v>
      </c>
      <c r="DD18" s="17">
        <v>501.14300855916406</v>
      </c>
      <c r="DE18" s="17">
        <v>304.45217073152043</v>
      </c>
      <c r="DF18" s="100">
        <v>367.65271065632123</v>
      </c>
      <c r="DG18" s="100">
        <v>501.13652146536413</v>
      </c>
      <c r="DH18" s="100">
        <v>304.44900728880748</v>
      </c>
      <c r="DI18" s="17">
        <v>367.65689107354109</v>
      </c>
      <c r="DJ18" s="17">
        <v>501.14300855916406</v>
      </c>
      <c r="DK18" s="17">
        <v>304.45217073152043</v>
      </c>
      <c r="DL18" s="100">
        <v>367.65271065632123</v>
      </c>
      <c r="DM18" s="100">
        <v>501.13652146536413</v>
      </c>
      <c r="DN18" s="100">
        <v>304.44900728880748</v>
      </c>
      <c r="DO18" s="9"/>
      <c r="DP18" s="17">
        <v>426.20048713744626</v>
      </c>
      <c r="DQ18" s="17">
        <v>608.57026504337932</v>
      </c>
      <c r="DR18" s="17">
        <v>364.2902270451325</v>
      </c>
      <c r="DS18" s="100">
        <v>426.18152878473182</v>
      </c>
      <c r="DT18" s="100">
        <v>608.54150909477926</v>
      </c>
      <c r="DU18" s="100">
        <v>364.27630554745235</v>
      </c>
      <c r="DV18" s="17">
        <v>426.20048713744626</v>
      </c>
      <c r="DW18" s="17">
        <v>608.57026504337932</v>
      </c>
      <c r="DX18" s="17">
        <v>364.2902270451325</v>
      </c>
      <c r="DY18" s="100">
        <v>426.18152878473182</v>
      </c>
      <c r="DZ18" s="100">
        <v>608.54150909477926</v>
      </c>
      <c r="EA18" s="100">
        <v>364.27630554745235</v>
      </c>
    </row>
    <row r="19" spans="2:132" ht="18">
      <c r="B19" s="4" t="str">
        <f>$B$57</f>
        <v>Ducted Variable Speed Heat Pump: 17 SEER, 9.4 HSPF</v>
      </c>
      <c r="C19" s="17">
        <v>431.66164403045298</v>
      </c>
      <c r="D19" s="17">
        <v>610.70067438360081</v>
      </c>
      <c r="E19" s="17">
        <v>367.75659851220297</v>
      </c>
      <c r="F19" s="100">
        <v>431.64153995398539</v>
      </c>
      <c r="G19" s="100">
        <v>610.67026452780078</v>
      </c>
      <c r="H19" s="100">
        <v>367.74186106458694</v>
      </c>
      <c r="I19" s="17">
        <v>431.66164403045298</v>
      </c>
      <c r="J19" s="17">
        <v>610.70067438360081</v>
      </c>
      <c r="K19" s="17">
        <v>367.75659851220297</v>
      </c>
      <c r="L19" s="100">
        <v>431.64153995398539</v>
      </c>
      <c r="M19" s="100">
        <v>610.67026452780078</v>
      </c>
      <c r="N19" s="100">
        <v>367.74186106458694</v>
      </c>
      <c r="O19" s="18"/>
      <c r="P19" s="17">
        <v>403.3145651903007</v>
      </c>
      <c r="Q19" s="17">
        <v>559.64941157046223</v>
      </c>
      <c r="R19" s="17">
        <v>338.39171418936957</v>
      </c>
      <c r="S19" s="100">
        <v>403.30796936659056</v>
      </c>
      <c r="T19" s="100">
        <v>559.63933118172133</v>
      </c>
      <c r="U19" s="100">
        <v>338.38682519378614</v>
      </c>
      <c r="V19" s="17">
        <v>403.3145651903007</v>
      </c>
      <c r="W19" s="17">
        <v>559.64941157046223</v>
      </c>
      <c r="X19" s="17">
        <v>338.39171418936957</v>
      </c>
      <c r="Y19" s="100">
        <v>403.30796936659056</v>
      </c>
      <c r="Z19" s="100">
        <v>559.63933118172133</v>
      </c>
      <c r="AA19" s="100">
        <v>338.38682519378614</v>
      </c>
      <c r="AB19" s="18"/>
      <c r="AC19" s="17">
        <v>396.55422851178997</v>
      </c>
      <c r="AD19" s="17">
        <v>561.22272908682169</v>
      </c>
      <c r="AE19" s="17">
        <v>339.71869405122732</v>
      </c>
      <c r="AF19" s="100">
        <v>396.55248369108682</v>
      </c>
      <c r="AG19" s="100">
        <v>561.22008306162161</v>
      </c>
      <c r="AH19" s="100">
        <v>339.71737952023506</v>
      </c>
      <c r="AI19" s="17">
        <v>396.55422851178997</v>
      </c>
      <c r="AJ19" s="17">
        <v>561.22272908682169</v>
      </c>
      <c r="AK19" s="17">
        <v>339.71869405122732</v>
      </c>
      <c r="AL19" s="100">
        <v>396.55248369108682</v>
      </c>
      <c r="AM19" s="100">
        <v>561.22008306162161</v>
      </c>
      <c r="AN19" s="100">
        <v>339.71737952023506</v>
      </c>
      <c r="AO19" s="18"/>
      <c r="AP19" s="17">
        <v>388.13970220577869</v>
      </c>
      <c r="AQ19" s="17">
        <v>540.04854982457994</v>
      </c>
      <c r="AR19" s="17">
        <v>327.3577052206914</v>
      </c>
      <c r="AS19" s="100">
        <v>388.13763024521489</v>
      </c>
      <c r="AT19" s="100">
        <v>540.04550227818129</v>
      </c>
      <c r="AU19" s="100">
        <v>327.35613825023262</v>
      </c>
      <c r="AV19" s="17">
        <v>388.13970220577869</v>
      </c>
      <c r="AW19" s="17">
        <v>540.04854982457994</v>
      </c>
      <c r="AX19" s="17">
        <v>327.3577052206914</v>
      </c>
      <c r="AY19" s="100">
        <v>388.13763024521489</v>
      </c>
      <c r="AZ19" s="100">
        <v>540.04550227818129</v>
      </c>
      <c r="BA19" s="100">
        <v>327.35613825023262</v>
      </c>
      <c r="BB19" s="18"/>
      <c r="BC19" s="17">
        <v>404.69088538985807</v>
      </c>
      <c r="BD19" s="17">
        <v>571.91497923582062</v>
      </c>
      <c r="BE19" s="17">
        <v>345.84791887560652</v>
      </c>
      <c r="BF19" s="100">
        <v>404.677335570259</v>
      </c>
      <c r="BG19" s="100">
        <v>571.89519206346006</v>
      </c>
      <c r="BH19" s="100">
        <v>345.83732930226876</v>
      </c>
      <c r="BI19" s="17">
        <v>404.69088538985807</v>
      </c>
      <c r="BJ19" s="17">
        <v>571.91497923582062</v>
      </c>
      <c r="BK19" s="17">
        <v>345.84791887560652</v>
      </c>
      <c r="BL19" s="100">
        <v>404.677335570259</v>
      </c>
      <c r="BM19" s="100">
        <v>571.89519206346006</v>
      </c>
      <c r="BN19" s="100">
        <v>345.83732930226876</v>
      </c>
      <c r="BO19" s="18"/>
      <c r="BP19" s="17">
        <v>373.43946524817108</v>
      </c>
      <c r="BQ19" s="17">
        <v>519.96845819208158</v>
      </c>
      <c r="BR19" s="17">
        <v>316.70226552023058</v>
      </c>
      <c r="BS19" s="100">
        <v>373.43839009952308</v>
      </c>
      <c r="BT19" s="100">
        <v>519.96673075548256</v>
      </c>
      <c r="BU19" s="100">
        <v>316.70141637581423</v>
      </c>
      <c r="BV19" s="17">
        <v>373.43946524817108</v>
      </c>
      <c r="BW19" s="17">
        <v>519.96845819208158</v>
      </c>
      <c r="BX19" s="17">
        <v>316.70226552023058</v>
      </c>
      <c r="BY19" s="100">
        <v>373.43839009952308</v>
      </c>
      <c r="BZ19" s="100">
        <v>519.96673075548256</v>
      </c>
      <c r="CA19" s="100">
        <v>316.70141637581423</v>
      </c>
      <c r="CB19" s="18"/>
      <c r="CC19" s="17">
        <v>370.82928149537128</v>
      </c>
      <c r="CD19" s="17">
        <v>508.97979142794196</v>
      </c>
      <c r="CE19" s="17">
        <v>308.43774470482634</v>
      </c>
      <c r="CF19" s="100">
        <v>370.82247140692755</v>
      </c>
      <c r="CG19" s="100">
        <v>508.97001558474193</v>
      </c>
      <c r="CH19" s="100">
        <v>308.43301748546986</v>
      </c>
      <c r="CI19" s="17">
        <v>370.82928149537128</v>
      </c>
      <c r="CJ19" s="17">
        <v>508.97979142794196</v>
      </c>
      <c r="CK19" s="17">
        <v>308.43774470482634</v>
      </c>
      <c r="CL19" s="100">
        <v>370.82247140692755</v>
      </c>
      <c r="CM19" s="100">
        <v>508.97001558474193</v>
      </c>
      <c r="CN19" s="100">
        <v>308.43301748546986</v>
      </c>
      <c r="CO19" s="18"/>
      <c r="CP19" s="17">
        <v>385.13846360418052</v>
      </c>
      <c r="CQ19" s="17">
        <v>526.07034388848251</v>
      </c>
      <c r="CR19" s="17">
        <v>318.58755306172122</v>
      </c>
      <c r="CS19" s="100">
        <v>385.13740267078668</v>
      </c>
      <c r="CT19" s="100">
        <v>526.07454424008267</v>
      </c>
      <c r="CU19" s="100">
        <v>318.5895601688365</v>
      </c>
      <c r="CV19" s="17">
        <v>385.13846360418052</v>
      </c>
      <c r="CW19" s="17">
        <v>526.07034388848251</v>
      </c>
      <c r="CX19" s="17">
        <v>318.58755306172122</v>
      </c>
      <c r="CY19" s="100">
        <v>385.13740267078668</v>
      </c>
      <c r="CZ19" s="100">
        <v>526.07454424008267</v>
      </c>
      <c r="DA19" s="100">
        <v>318.5895601688365</v>
      </c>
      <c r="DB19" s="18"/>
      <c r="DC19" s="17">
        <v>367.65697459368232</v>
      </c>
      <c r="DD19" s="17">
        <v>501.14302434744445</v>
      </c>
      <c r="DE19" s="17">
        <v>304.45218876118508</v>
      </c>
      <c r="DF19" s="100">
        <v>367.65268276011199</v>
      </c>
      <c r="DG19" s="100">
        <v>501.13633883004343</v>
      </c>
      <c r="DH19" s="100">
        <v>304.44892942427157</v>
      </c>
      <c r="DI19" s="17">
        <v>367.65697459368232</v>
      </c>
      <c r="DJ19" s="17">
        <v>501.14302434744445</v>
      </c>
      <c r="DK19" s="17">
        <v>304.45218876118508</v>
      </c>
      <c r="DL19" s="100">
        <v>367.65268276011199</v>
      </c>
      <c r="DM19" s="100">
        <v>501.13633883004343</v>
      </c>
      <c r="DN19" s="100">
        <v>304.44892942427157</v>
      </c>
      <c r="DO19" s="18"/>
      <c r="DP19" s="17">
        <v>426.20025210039313</v>
      </c>
      <c r="DQ19" s="17">
        <v>608.56990854017954</v>
      </c>
      <c r="DR19" s="17">
        <v>364.2900618290941</v>
      </c>
      <c r="DS19" s="100">
        <v>426.18184457319802</v>
      </c>
      <c r="DT19" s="100">
        <v>608.54198808137858</v>
      </c>
      <c r="DU19" s="100">
        <v>364.27654733174313</v>
      </c>
      <c r="DV19" s="17">
        <v>426.20025210039313</v>
      </c>
      <c r="DW19" s="17">
        <v>608.56990854017954</v>
      </c>
      <c r="DX19" s="17">
        <v>364.2900618290941</v>
      </c>
      <c r="DY19" s="100">
        <v>426.18184457319802</v>
      </c>
      <c r="DZ19" s="100">
        <v>608.54198808137858</v>
      </c>
      <c r="EA19" s="100">
        <v>364.27654733174313</v>
      </c>
    </row>
    <row r="20" spans="2:132" ht="18">
      <c r="B20" s="4" t="str">
        <f>$B$58</f>
        <v>Ductless Variable Speed Heat Pump: 19 SEER, 11 HSPF</v>
      </c>
      <c r="C20" s="17">
        <v>431.64982718735149</v>
      </c>
      <c r="D20" s="17">
        <v>610.68224659739997</v>
      </c>
      <c r="E20" s="17">
        <v>367.74721832195979</v>
      </c>
      <c r="F20" s="100">
        <v>431.6332581658333</v>
      </c>
      <c r="G20" s="100">
        <v>610.65754748400036</v>
      </c>
      <c r="H20" s="100">
        <v>367.73527633842406</v>
      </c>
      <c r="I20" s="17">
        <v>431.64982718735149</v>
      </c>
      <c r="J20" s="17">
        <v>610.68224659739997</v>
      </c>
      <c r="K20" s="17">
        <v>367.74721832195979</v>
      </c>
      <c r="L20" s="100">
        <v>431.6332581658333</v>
      </c>
      <c r="M20" s="100">
        <v>610.65754748400036</v>
      </c>
      <c r="N20" s="100">
        <v>367.73527633842406</v>
      </c>
      <c r="O20" s="18"/>
      <c r="P20" s="17">
        <v>403.31255199255395</v>
      </c>
      <c r="Q20" s="17">
        <v>559.64752666926074</v>
      </c>
      <c r="R20" s="17">
        <v>338.39015629268869</v>
      </c>
      <c r="S20" s="100">
        <v>403.30567103431093</v>
      </c>
      <c r="T20" s="100">
        <v>559.63716655392079</v>
      </c>
      <c r="U20" s="100">
        <v>338.38511291456473</v>
      </c>
      <c r="V20" s="17">
        <v>403.31255199255395</v>
      </c>
      <c r="W20" s="17">
        <v>559.64752666926074</v>
      </c>
      <c r="X20" s="17">
        <v>338.39015629268869</v>
      </c>
      <c r="Y20" s="100">
        <v>403.30567103431093</v>
      </c>
      <c r="Z20" s="100">
        <v>559.63716655392079</v>
      </c>
      <c r="AA20" s="100">
        <v>338.38511291456473</v>
      </c>
      <c r="AB20" s="18"/>
      <c r="AC20" s="17">
        <v>396.55702774177723</v>
      </c>
      <c r="AD20" s="17">
        <v>561.22697480082104</v>
      </c>
      <c r="AE20" s="17">
        <v>339.72072265652019</v>
      </c>
      <c r="AF20" s="100">
        <v>396.55419917563881</v>
      </c>
      <c r="AG20" s="100">
        <v>561.22268502822135</v>
      </c>
      <c r="AH20" s="100">
        <v>339.71863817988026</v>
      </c>
      <c r="AI20" s="17">
        <v>396.55702774177723</v>
      </c>
      <c r="AJ20" s="17">
        <v>561.22697480082104</v>
      </c>
      <c r="AK20" s="17">
        <v>339.72072265652019</v>
      </c>
      <c r="AL20" s="100">
        <v>396.55419917563881</v>
      </c>
      <c r="AM20" s="100">
        <v>561.22268502822135</v>
      </c>
      <c r="AN20" s="100">
        <v>339.71863817988026</v>
      </c>
      <c r="AO20" s="18"/>
      <c r="AP20" s="17">
        <v>388.14258173614678</v>
      </c>
      <c r="AQ20" s="17">
        <v>540.05287662264084</v>
      </c>
      <c r="AR20" s="17">
        <v>327.35974710436284</v>
      </c>
      <c r="AS20" s="100">
        <v>388.1369691754233</v>
      </c>
      <c r="AT20" s="100">
        <v>540.04438214424113</v>
      </c>
      <c r="AU20" s="100">
        <v>327.35561298324978</v>
      </c>
      <c r="AV20" s="17">
        <v>388.14258173614678</v>
      </c>
      <c r="AW20" s="17">
        <v>540.05287662264084</v>
      </c>
      <c r="AX20" s="17">
        <v>327.35974710436284</v>
      </c>
      <c r="AY20" s="100">
        <v>388.1369691754233</v>
      </c>
      <c r="AZ20" s="100">
        <v>540.04438214424113</v>
      </c>
      <c r="BA20" s="100">
        <v>327.35561298324978</v>
      </c>
      <c r="BB20" s="18"/>
      <c r="BC20" s="17">
        <v>404.66581279645379</v>
      </c>
      <c r="BD20" s="17">
        <v>571.87696576602139</v>
      </c>
      <c r="BE20" s="17">
        <v>345.8289275860908</v>
      </c>
      <c r="BF20" s="100">
        <v>404.66016764280772</v>
      </c>
      <c r="BG20" s="100">
        <v>571.86914841246073</v>
      </c>
      <c r="BH20" s="100">
        <v>345.8247450891439</v>
      </c>
      <c r="BI20" s="17">
        <v>404.66581279645379</v>
      </c>
      <c r="BJ20" s="17">
        <v>571.87696576602139</v>
      </c>
      <c r="BK20" s="17">
        <v>345.8289275860908</v>
      </c>
      <c r="BL20" s="100">
        <v>404.66016764280772</v>
      </c>
      <c r="BM20" s="100">
        <v>571.86914841246073</v>
      </c>
      <c r="BN20" s="100">
        <v>345.8247450891439</v>
      </c>
      <c r="BO20" s="18"/>
      <c r="BP20" s="17">
        <v>373.43892087117479</v>
      </c>
      <c r="BQ20" s="17">
        <v>519.96761699508204</v>
      </c>
      <c r="BR20" s="17">
        <v>316.7018652780809</v>
      </c>
      <c r="BS20" s="100">
        <v>373.4378000843065</v>
      </c>
      <c r="BT20" s="100">
        <v>519.96591969348174</v>
      </c>
      <c r="BU20" s="100">
        <v>316.70095935145804</v>
      </c>
      <c r="BV20" s="17">
        <v>373.43892087117479</v>
      </c>
      <c r="BW20" s="17">
        <v>519.96761699508204</v>
      </c>
      <c r="BX20" s="17">
        <v>316.7018652780809</v>
      </c>
      <c r="BY20" s="100">
        <v>373.4378000843065</v>
      </c>
      <c r="BZ20" s="100">
        <v>519.96591969348174</v>
      </c>
      <c r="CA20" s="100">
        <v>316.70095935145804</v>
      </c>
      <c r="CB20" s="18"/>
      <c r="CC20" s="17">
        <v>370.82934586442934</v>
      </c>
      <c r="CD20" s="17">
        <v>508.98066216954345</v>
      </c>
      <c r="CE20" s="17">
        <v>308.43816241471217</v>
      </c>
      <c r="CF20" s="100">
        <v>370.82370058543626</v>
      </c>
      <c r="CG20" s="100">
        <v>508.97192343774293</v>
      </c>
      <c r="CH20" s="100">
        <v>308.43392605424299</v>
      </c>
      <c r="CI20" s="17">
        <v>370.82934586442934</v>
      </c>
      <c r="CJ20" s="17">
        <v>508.98066216954345</v>
      </c>
      <c r="CK20" s="17">
        <v>308.43816241471217</v>
      </c>
      <c r="CL20" s="100">
        <v>370.82370058543626</v>
      </c>
      <c r="CM20" s="100">
        <v>508.97192343774293</v>
      </c>
      <c r="CN20" s="100">
        <v>308.43392605424299</v>
      </c>
      <c r="CO20" s="18"/>
      <c r="CP20" s="17">
        <v>385.13741179867498</v>
      </c>
      <c r="CQ20" s="17">
        <v>526.06890690408181</v>
      </c>
      <c r="CR20" s="17">
        <v>318.58682798181292</v>
      </c>
      <c r="CS20" s="100">
        <v>385.11859508098189</v>
      </c>
      <c r="CT20" s="100">
        <v>526.0460770216813</v>
      </c>
      <c r="CU20" s="100">
        <v>318.57574726779529</v>
      </c>
      <c r="CV20" s="17">
        <v>385.13741179867498</v>
      </c>
      <c r="CW20" s="17">
        <v>526.06890690408181</v>
      </c>
      <c r="CX20" s="17">
        <v>318.58682798181292</v>
      </c>
      <c r="CY20" s="100">
        <v>385.11859508098189</v>
      </c>
      <c r="CZ20" s="100">
        <v>526.0460770216813</v>
      </c>
      <c r="DA20" s="100">
        <v>318.57574726779529</v>
      </c>
      <c r="DB20" s="18"/>
      <c r="DC20" s="17">
        <v>367.65309059129652</v>
      </c>
      <c r="DD20" s="17">
        <v>501.13965491004416</v>
      </c>
      <c r="DE20" s="17">
        <v>304.45048506214675</v>
      </c>
      <c r="DF20" s="100">
        <v>367.64844288567889</v>
      </c>
      <c r="DG20" s="100">
        <v>501.13255800684323</v>
      </c>
      <c r="DH20" s="100">
        <v>304.44706525719499</v>
      </c>
      <c r="DI20" s="17">
        <v>367.65309059129652</v>
      </c>
      <c r="DJ20" s="17">
        <v>501.13965491004416</v>
      </c>
      <c r="DK20" s="17">
        <v>304.45048506214675</v>
      </c>
      <c r="DL20" s="100">
        <v>367.64844288567889</v>
      </c>
      <c r="DM20" s="100">
        <v>501.13255800684323</v>
      </c>
      <c r="DN20" s="100">
        <v>304.44706525719499</v>
      </c>
      <c r="DO20" s="18"/>
      <c r="DP20" s="17">
        <v>426.18569423834072</v>
      </c>
      <c r="DQ20" s="17">
        <v>608.5477207915792</v>
      </c>
      <c r="DR20" s="17">
        <v>364.27925124534971</v>
      </c>
      <c r="DS20" s="100">
        <v>426.18588558302366</v>
      </c>
      <c r="DT20" s="100">
        <v>608.54801102237968</v>
      </c>
      <c r="DU20" s="100">
        <v>364.27938597326875</v>
      </c>
      <c r="DV20" s="17">
        <v>426.18569423834072</v>
      </c>
      <c r="DW20" s="17">
        <v>608.5477207915792</v>
      </c>
      <c r="DX20" s="17">
        <v>364.27925124534971</v>
      </c>
      <c r="DY20" s="100">
        <v>426.18588558302366</v>
      </c>
      <c r="DZ20" s="100">
        <v>608.54801102237968</v>
      </c>
      <c r="EA20" s="100">
        <v>364.27938597326875</v>
      </c>
    </row>
    <row r="21" spans="2:132" ht="18">
      <c r="B21" s="4">
        <f>$B$59</f>
        <v>0</v>
      </c>
      <c r="C21" s="17"/>
      <c r="D21" s="17"/>
      <c r="E21" s="17"/>
      <c r="F21" s="100"/>
      <c r="G21" s="100"/>
      <c r="H21" s="100"/>
      <c r="I21" s="17"/>
      <c r="J21" s="17"/>
      <c r="K21" s="17"/>
      <c r="L21" s="100"/>
      <c r="M21" s="100"/>
      <c r="N21" s="100"/>
      <c r="O21" s="18"/>
      <c r="P21" s="17"/>
      <c r="Q21" s="17"/>
      <c r="R21" s="17"/>
      <c r="S21" s="100"/>
      <c r="T21" s="100"/>
      <c r="U21" s="100"/>
      <c r="V21" s="17"/>
      <c r="W21" s="17"/>
      <c r="X21" s="17"/>
      <c r="Y21" s="100"/>
      <c r="Z21" s="100"/>
      <c r="AA21" s="100"/>
      <c r="AB21" s="18"/>
      <c r="AC21" s="17"/>
      <c r="AD21" s="17"/>
      <c r="AE21" s="17"/>
      <c r="AF21" s="100"/>
      <c r="AG21" s="100"/>
      <c r="AH21" s="100"/>
      <c r="AI21" s="17"/>
      <c r="AJ21" s="17"/>
      <c r="AK21" s="17"/>
      <c r="AL21" s="100"/>
      <c r="AM21" s="100"/>
      <c r="AN21" s="100"/>
      <c r="AO21" s="18"/>
      <c r="AP21" s="17"/>
      <c r="AQ21" s="17"/>
      <c r="AR21" s="17"/>
      <c r="AS21" s="100"/>
      <c r="AT21" s="100"/>
      <c r="AU21" s="100"/>
      <c r="AV21" s="17"/>
      <c r="AW21" s="17"/>
      <c r="AX21" s="17"/>
      <c r="AY21" s="100"/>
      <c r="AZ21" s="100"/>
      <c r="BA21" s="100"/>
      <c r="BB21" s="18"/>
      <c r="BC21" s="17"/>
      <c r="BD21" s="17"/>
      <c r="BE21" s="17"/>
      <c r="BF21" s="100"/>
      <c r="BG21" s="100"/>
      <c r="BH21" s="100"/>
      <c r="BI21" s="17"/>
      <c r="BJ21" s="17"/>
      <c r="BK21" s="17"/>
      <c r="BL21" s="100"/>
      <c r="BM21" s="100"/>
      <c r="BN21" s="100"/>
      <c r="BO21" s="18"/>
      <c r="BP21" s="17"/>
      <c r="BQ21" s="17"/>
      <c r="BR21" s="17"/>
      <c r="BS21" s="100"/>
      <c r="BT21" s="100"/>
      <c r="BU21" s="100"/>
      <c r="BV21" s="17"/>
      <c r="BW21" s="17"/>
      <c r="BX21" s="17"/>
      <c r="BY21" s="100"/>
      <c r="BZ21" s="100"/>
      <c r="CA21" s="100"/>
      <c r="CB21" s="18"/>
      <c r="CC21" s="17"/>
      <c r="CD21" s="17"/>
      <c r="CE21" s="17"/>
      <c r="CF21" s="100"/>
      <c r="CG21" s="100"/>
      <c r="CH21" s="100"/>
      <c r="CI21" s="17"/>
      <c r="CJ21" s="17"/>
      <c r="CK21" s="17"/>
      <c r="CL21" s="100"/>
      <c r="CM21" s="100"/>
      <c r="CN21" s="100"/>
      <c r="CO21" s="18"/>
      <c r="CP21" s="17"/>
      <c r="CQ21" s="17"/>
      <c r="CR21" s="17"/>
      <c r="CS21" s="100"/>
      <c r="CT21" s="100"/>
      <c r="CU21" s="100"/>
      <c r="CV21" s="17"/>
      <c r="CW21" s="17"/>
      <c r="CX21" s="17"/>
      <c r="CY21" s="100"/>
      <c r="CZ21" s="100"/>
      <c r="DA21" s="100"/>
      <c r="DB21" s="18"/>
      <c r="DC21" s="17"/>
      <c r="DD21" s="17"/>
      <c r="DE21" s="17"/>
      <c r="DF21" s="100"/>
      <c r="DG21" s="100"/>
      <c r="DH21" s="100"/>
      <c r="DI21" s="17"/>
      <c r="DJ21" s="17"/>
      <c r="DK21" s="17"/>
      <c r="DL21" s="100"/>
      <c r="DM21" s="100"/>
      <c r="DN21" s="100"/>
      <c r="DO21" s="18"/>
      <c r="DP21" s="17"/>
      <c r="DQ21" s="17"/>
      <c r="DR21" s="17"/>
      <c r="DS21" s="100"/>
      <c r="DT21" s="100"/>
      <c r="DU21" s="100"/>
      <c r="DV21" s="17"/>
      <c r="DW21" s="17"/>
      <c r="DX21" s="17"/>
      <c r="DY21" s="100"/>
      <c r="DZ21" s="100"/>
      <c r="EA21" s="100"/>
    </row>
    <row r="22" spans="2:132" ht="18">
      <c r="B22" s="4">
        <f>$B$60</f>
        <v>0</v>
      </c>
      <c r="C22" s="17"/>
      <c r="D22" s="17"/>
      <c r="E22" s="17"/>
      <c r="F22" s="100"/>
      <c r="G22" s="100"/>
      <c r="H22" s="100"/>
      <c r="I22" s="17"/>
      <c r="J22" s="17"/>
      <c r="K22" s="17"/>
      <c r="L22" s="100"/>
      <c r="M22" s="100"/>
      <c r="N22" s="100"/>
      <c r="O22" s="18"/>
      <c r="P22" s="17"/>
      <c r="Q22" s="17"/>
      <c r="R22" s="17"/>
      <c r="S22" s="100"/>
      <c r="T22" s="100"/>
      <c r="U22" s="100"/>
      <c r="V22" s="17"/>
      <c r="W22" s="17"/>
      <c r="X22" s="17"/>
      <c r="Y22" s="100"/>
      <c r="Z22" s="100"/>
      <c r="AA22" s="100"/>
      <c r="AB22" s="18"/>
      <c r="AC22" s="17"/>
      <c r="AD22" s="17"/>
      <c r="AE22" s="17"/>
      <c r="AF22" s="100"/>
      <c r="AG22" s="100"/>
      <c r="AH22" s="100"/>
      <c r="AI22" s="17"/>
      <c r="AJ22" s="17"/>
      <c r="AK22" s="17"/>
      <c r="AL22" s="100"/>
      <c r="AM22" s="100"/>
      <c r="AN22" s="100"/>
      <c r="AO22" s="18"/>
      <c r="AP22" s="17"/>
      <c r="AQ22" s="17"/>
      <c r="AR22" s="17"/>
      <c r="AS22" s="100"/>
      <c r="AT22" s="100"/>
      <c r="AU22" s="100"/>
      <c r="AV22" s="17"/>
      <c r="AW22" s="17"/>
      <c r="AX22" s="17"/>
      <c r="AY22" s="100"/>
      <c r="AZ22" s="100"/>
      <c r="BA22" s="100"/>
      <c r="BB22" s="18"/>
      <c r="BC22" s="17"/>
      <c r="BD22" s="17"/>
      <c r="BE22" s="17"/>
      <c r="BF22" s="100"/>
      <c r="BG22" s="100"/>
      <c r="BH22" s="100"/>
      <c r="BI22" s="17"/>
      <c r="BJ22" s="17"/>
      <c r="BK22" s="17"/>
      <c r="BL22" s="100"/>
      <c r="BM22" s="100"/>
      <c r="BN22" s="100"/>
      <c r="BO22" s="18"/>
      <c r="BP22" s="17"/>
      <c r="BQ22" s="17"/>
      <c r="BR22" s="17"/>
      <c r="BS22" s="100"/>
      <c r="BT22" s="100"/>
      <c r="BU22" s="100"/>
      <c r="BV22" s="17"/>
      <c r="BW22" s="17"/>
      <c r="BX22" s="17"/>
      <c r="BY22" s="100"/>
      <c r="BZ22" s="100"/>
      <c r="CA22" s="100"/>
      <c r="CB22" s="18"/>
      <c r="CC22" s="17"/>
      <c r="CD22" s="17"/>
      <c r="CE22" s="17"/>
      <c r="CF22" s="100"/>
      <c r="CG22" s="100"/>
      <c r="CH22" s="100"/>
      <c r="CI22" s="17"/>
      <c r="CJ22" s="17"/>
      <c r="CK22" s="17"/>
      <c r="CL22" s="100"/>
      <c r="CM22" s="100"/>
      <c r="CN22" s="100"/>
      <c r="CO22" s="18"/>
      <c r="CP22" s="17"/>
      <c r="CQ22" s="17"/>
      <c r="CR22" s="17"/>
      <c r="CS22" s="100"/>
      <c r="CT22" s="100"/>
      <c r="CU22" s="100"/>
      <c r="CV22" s="17"/>
      <c r="CW22" s="17"/>
      <c r="CX22" s="17"/>
      <c r="CY22" s="100"/>
      <c r="CZ22" s="100"/>
      <c r="DA22" s="100"/>
      <c r="DB22" s="18"/>
      <c r="DC22" s="17"/>
      <c r="DD22" s="17"/>
      <c r="DE22" s="17"/>
      <c r="DF22" s="100"/>
      <c r="DG22" s="100"/>
      <c r="DH22" s="100"/>
      <c r="DI22" s="17"/>
      <c r="DJ22" s="17"/>
      <c r="DK22" s="17"/>
      <c r="DL22" s="100"/>
      <c r="DM22" s="100"/>
      <c r="DN22" s="100"/>
      <c r="DO22" s="18"/>
      <c r="DP22" s="17"/>
      <c r="DQ22" s="17"/>
      <c r="DR22" s="17"/>
      <c r="DS22" s="100"/>
      <c r="DT22" s="100"/>
      <c r="DU22" s="100"/>
      <c r="DV22" s="17"/>
      <c r="DW22" s="17"/>
      <c r="DX22" s="17"/>
      <c r="DY22" s="100"/>
      <c r="DZ22" s="100"/>
      <c r="EA22" s="100"/>
    </row>
    <row r="23" spans="2:132" ht="18">
      <c r="B23" s="4">
        <f>$B$61</f>
        <v>0</v>
      </c>
      <c r="C23" s="17"/>
      <c r="D23" s="17"/>
      <c r="E23" s="17"/>
      <c r="F23" s="100"/>
      <c r="G23" s="100"/>
      <c r="H23" s="100"/>
      <c r="I23" s="17"/>
      <c r="J23" s="17"/>
      <c r="K23" s="17"/>
      <c r="L23" s="100"/>
      <c r="M23" s="100"/>
      <c r="N23" s="100"/>
      <c r="O23" s="18"/>
      <c r="P23" s="17"/>
      <c r="Q23" s="17"/>
      <c r="R23" s="17"/>
      <c r="S23" s="100"/>
      <c r="T23" s="100"/>
      <c r="U23" s="100"/>
      <c r="V23" s="17"/>
      <c r="W23" s="17"/>
      <c r="X23" s="17"/>
      <c r="Y23" s="100"/>
      <c r="Z23" s="100"/>
      <c r="AA23" s="100"/>
      <c r="AB23" s="18"/>
      <c r="AC23" s="17"/>
      <c r="AD23" s="17"/>
      <c r="AE23" s="17"/>
      <c r="AF23" s="100"/>
      <c r="AG23" s="100"/>
      <c r="AH23" s="100"/>
      <c r="AI23" s="17"/>
      <c r="AJ23" s="17"/>
      <c r="AK23" s="17"/>
      <c r="AL23" s="100"/>
      <c r="AM23" s="100"/>
      <c r="AN23" s="100"/>
      <c r="AO23" s="18"/>
      <c r="AP23" s="17"/>
      <c r="AQ23" s="17"/>
      <c r="AR23" s="17"/>
      <c r="AS23" s="100"/>
      <c r="AT23" s="100"/>
      <c r="AU23" s="100"/>
      <c r="AV23" s="17"/>
      <c r="AW23" s="17"/>
      <c r="AX23" s="17"/>
      <c r="AY23" s="100"/>
      <c r="AZ23" s="100"/>
      <c r="BA23" s="100"/>
      <c r="BB23" s="18"/>
      <c r="BC23" s="17"/>
      <c r="BD23" s="17"/>
      <c r="BE23" s="17"/>
      <c r="BF23" s="100"/>
      <c r="BG23" s="100"/>
      <c r="BH23" s="100"/>
      <c r="BI23" s="17"/>
      <c r="BJ23" s="17"/>
      <c r="BK23" s="17"/>
      <c r="BL23" s="100"/>
      <c r="BM23" s="100"/>
      <c r="BN23" s="100"/>
      <c r="BO23" s="18"/>
      <c r="BP23" s="17"/>
      <c r="BQ23" s="17"/>
      <c r="BR23" s="17"/>
      <c r="BS23" s="100"/>
      <c r="BT23" s="100"/>
      <c r="BU23" s="100"/>
      <c r="BV23" s="17"/>
      <c r="BW23" s="17"/>
      <c r="BX23" s="17"/>
      <c r="BY23" s="100"/>
      <c r="BZ23" s="100"/>
      <c r="CA23" s="100"/>
      <c r="CB23" s="18"/>
      <c r="CC23" s="17"/>
      <c r="CD23" s="17"/>
      <c r="CE23" s="17"/>
      <c r="CF23" s="100"/>
      <c r="CG23" s="100"/>
      <c r="CH23" s="100"/>
      <c r="CI23" s="17"/>
      <c r="CJ23" s="17"/>
      <c r="CK23" s="17"/>
      <c r="CL23" s="100"/>
      <c r="CM23" s="100"/>
      <c r="CN23" s="100"/>
      <c r="CO23" s="18"/>
      <c r="CP23" s="17"/>
      <c r="CQ23" s="17"/>
      <c r="CR23" s="17"/>
      <c r="CS23" s="100"/>
      <c r="CT23" s="100"/>
      <c r="CU23" s="100"/>
      <c r="CV23" s="17"/>
      <c r="CW23" s="17"/>
      <c r="CX23" s="17"/>
      <c r="CY23" s="100"/>
      <c r="CZ23" s="100"/>
      <c r="DA23" s="100"/>
      <c r="DB23" s="18"/>
      <c r="DC23" s="17"/>
      <c r="DD23" s="17"/>
      <c r="DE23" s="17"/>
      <c r="DF23" s="100"/>
      <c r="DG23" s="100"/>
      <c r="DH23" s="100"/>
      <c r="DI23" s="17"/>
      <c r="DJ23" s="17"/>
      <c r="DK23" s="17"/>
      <c r="DL23" s="100"/>
      <c r="DM23" s="100"/>
      <c r="DN23" s="100"/>
      <c r="DO23" s="18"/>
      <c r="DP23" s="17"/>
      <c r="DQ23" s="17"/>
      <c r="DR23" s="17"/>
      <c r="DS23" s="100"/>
      <c r="DT23" s="100"/>
      <c r="DU23" s="100"/>
      <c r="DV23" s="17"/>
      <c r="DW23" s="17"/>
      <c r="DX23" s="17"/>
      <c r="DY23" s="100"/>
      <c r="DZ23" s="100"/>
      <c r="EA23" s="100"/>
    </row>
    <row r="24" spans="2:132" ht="18">
      <c r="B24" s="4">
        <f>$B$62</f>
        <v>0</v>
      </c>
      <c r="C24" s="17"/>
      <c r="D24" s="17"/>
      <c r="E24" s="17"/>
      <c r="F24" s="100"/>
      <c r="G24" s="100"/>
      <c r="H24" s="100"/>
      <c r="I24" s="17"/>
      <c r="J24" s="17"/>
      <c r="K24" s="17"/>
      <c r="L24" s="100"/>
      <c r="M24" s="100"/>
      <c r="N24" s="100"/>
      <c r="O24" s="18"/>
      <c r="P24" s="17"/>
      <c r="Q24" s="17"/>
      <c r="R24" s="17"/>
      <c r="S24" s="100"/>
      <c r="T24" s="100"/>
      <c r="U24" s="100"/>
      <c r="V24" s="17"/>
      <c r="W24" s="17"/>
      <c r="X24" s="17"/>
      <c r="Y24" s="100"/>
      <c r="Z24" s="100"/>
      <c r="AA24" s="100"/>
      <c r="AB24" s="18"/>
      <c r="AC24" s="17"/>
      <c r="AD24" s="17"/>
      <c r="AE24" s="17"/>
      <c r="AF24" s="100"/>
      <c r="AG24" s="100"/>
      <c r="AH24" s="100"/>
      <c r="AI24" s="17"/>
      <c r="AJ24" s="17"/>
      <c r="AK24" s="17"/>
      <c r="AL24" s="100"/>
      <c r="AM24" s="100"/>
      <c r="AN24" s="100"/>
      <c r="AO24" s="18"/>
      <c r="AP24" s="17"/>
      <c r="AQ24" s="17"/>
      <c r="AR24" s="17"/>
      <c r="AS24" s="100"/>
      <c r="AT24" s="100"/>
      <c r="AU24" s="100"/>
      <c r="AV24" s="17"/>
      <c r="AW24" s="17"/>
      <c r="AX24" s="17"/>
      <c r="AY24" s="100"/>
      <c r="AZ24" s="100"/>
      <c r="BA24" s="100"/>
      <c r="BB24" s="18"/>
      <c r="BC24" s="17"/>
      <c r="BD24" s="17"/>
      <c r="BE24" s="17"/>
      <c r="BF24" s="100"/>
      <c r="BG24" s="100"/>
      <c r="BH24" s="100"/>
      <c r="BI24" s="17"/>
      <c r="BJ24" s="17"/>
      <c r="BK24" s="17"/>
      <c r="BL24" s="100"/>
      <c r="BM24" s="100"/>
      <c r="BN24" s="100"/>
      <c r="BO24" s="18"/>
      <c r="BP24" s="17"/>
      <c r="BQ24" s="17"/>
      <c r="BR24" s="17"/>
      <c r="BS24" s="100"/>
      <c r="BT24" s="100"/>
      <c r="BU24" s="100"/>
      <c r="BV24" s="17"/>
      <c r="BW24" s="17"/>
      <c r="BX24" s="17"/>
      <c r="BY24" s="100"/>
      <c r="BZ24" s="100"/>
      <c r="CA24" s="100"/>
      <c r="CB24" s="18"/>
      <c r="CC24" s="17"/>
      <c r="CD24" s="17"/>
      <c r="CE24" s="17"/>
      <c r="CF24" s="100"/>
      <c r="CG24" s="100"/>
      <c r="CH24" s="100"/>
      <c r="CI24" s="17"/>
      <c r="CJ24" s="17"/>
      <c r="CK24" s="17"/>
      <c r="CL24" s="100"/>
      <c r="CM24" s="100"/>
      <c r="CN24" s="100"/>
      <c r="CO24" s="18"/>
      <c r="CP24" s="17"/>
      <c r="CQ24" s="17"/>
      <c r="CR24" s="17"/>
      <c r="CS24" s="100"/>
      <c r="CT24" s="100"/>
      <c r="CU24" s="100"/>
      <c r="CV24" s="17"/>
      <c r="CW24" s="17"/>
      <c r="CX24" s="17"/>
      <c r="CY24" s="100"/>
      <c r="CZ24" s="100"/>
      <c r="DA24" s="100"/>
      <c r="DB24" s="18"/>
      <c r="DC24" s="17"/>
      <c r="DD24" s="17"/>
      <c r="DE24" s="17"/>
      <c r="DF24" s="100"/>
      <c r="DG24" s="100"/>
      <c r="DH24" s="100"/>
      <c r="DI24" s="17"/>
      <c r="DJ24" s="17"/>
      <c r="DK24" s="17"/>
      <c r="DL24" s="100"/>
      <c r="DM24" s="100"/>
      <c r="DN24" s="100"/>
      <c r="DO24" s="18"/>
      <c r="DP24" s="17"/>
      <c r="DQ24" s="17"/>
      <c r="DR24" s="17"/>
      <c r="DS24" s="100"/>
      <c r="DT24" s="100"/>
      <c r="DU24" s="100"/>
      <c r="DV24" s="17"/>
      <c r="DW24" s="17"/>
      <c r="DX24" s="17"/>
      <c r="DY24" s="100"/>
      <c r="DZ24" s="100"/>
      <c r="EA24" s="100"/>
    </row>
    <row r="25" spans="2:132" ht="18">
      <c r="B25" s="4">
        <f>$B$63</f>
        <v>0</v>
      </c>
      <c r="C25" s="17"/>
      <c r="D25" s="17"/>
      <c r="E25" s="17"/>
      <c r="F25" s="100"/>
      <c r="G25" s="100"/>
      <c r="H25" s="100"/>
      <c r="I25" s="17"/>
      <c r="J25" s="17"/>
      <c r="K25" s="17"/>
      <c r="L25" s="100"/>
      <c r="M25" s="100"/>
      <c r="N25" s="100"/>
      <c r="O25" s="18"/>
      <c r="P25" s="17"/>
      <c r="Q25" s="17"/>
      <c r="R25" s="17"/>
      <c r="S25" s="100"/>
      <c r="T25" s="100"/>
      <c r="U25" s="100"/>
      <c r="V25" s="17"/>
      <c r="W25" s="17"/>
      <c r="X25" s="17"/>
      <c r="Y25" s="100"/>
      <c r="Z25" s="100"/>
      <c r="AA25" s="100"/>
      <c r="AB25" s="18"/>
      <c r="AC25" s="17"/>
      <c r="AD25" s="17"/>
      <c r="AE25" s="17"/>
      <c r="AF25" s="100"/>
      <c r="AG25" s="100"/>
      <c r="AH25" s="100"/>
      <c r="AI25" s="17"/>
      <c r="AJ25" s="17"/>
      <c r="AK25" s="17"/>
      <c r="AL25" s="100"/>
      <c r="AM25" s="100"/>
      <c r="AN25" s="100"/>
      <c r="AO25" s="18"/>
      <c r="AP25" s="17"/>
      <c r="AQ25" s="17"/>
      <c r="AR25" s="17"/>
      <c r="AS25" s="100"/>
      <c r="AT25" s="100"/>
      <c r="AU25" s="100"/>
      <c r="AV25" s="17"/>
      <c r="AW25" s="17"/>
      <c r="AX25" s="17"/>
      <c r="AY25" s="100"/>
      <c r="AZ25" s="100"/>
      <c r="BA25" s="100"/>
      <c r="BB25" s="18"/>
      <c r="BC25" s="17"/>
      <c r="BD25" s="17"/>
      <c r="BE25" s="17"/>
      <c r="BF25" s="100"/>
      <c r="BG25" s="100"/>
      <c r="BH25" s="100"/>
      <c r="BI25" s="17"/>
      <c r="BJ25" s="17"/>
      <c r="BK25" s="17"/>
      <c r="BL25" s="100"/>
      <c r="BM25" s="100"/>
      <c r="BN25" s="100"/>
      <c r="BO25" s="18"/>
      <c r="BP25" s="17"/>
      <c r="BQ25" s="17"/>
      <c r="BR25" s="17"/>
      <c r="BS25" s="100"/>
      <c r="BT25" s="100"/>
      <c r="BU25" s="100"/>
      <c r="BV25" s="17"/>
      <c r="BW25" s="17"/>
      <c r="BX25" s="17"/>
      <c r="BY25" s="100"/>
      <c r="BZ25" s="100"/>
      <c r="CA25" s="100"/>
      <c r="CB25" s="18"/>
      <c r="CC25" s="17"/>
      <c r="CD25" s="17"/>
      <c r="CE25" s="17"/>
      <c r="CF25" s="100"/>
      <c r="CG25" s="100"/>
      <c r="CH25" s="100"/>
      <c r="CI25" s="17"/>
      <c r="CJ25" s="17"/>
      <c r="CK25" s="17"/>
      <c r="CL25" s="100"/>
      <c r="CM25" s="100"/>
      <c r="CN25" s="100"/>
      <c r="CO25" s="18"/>
      <c r="CP25" s="17"/>
      <c r="CQ25" s="17"/>
      <c r="CR25" s="17"/>
      <c r="CS25" s="100"/>
      <c r="CT25" s="100"/>
      <c r="CU25" s="100"/>
      <c r="CV25" s="17"/>
      <c r="CW25" s="17"/>
      <c r="CX25" s="17"/>
      <c r="CY25" s="100"/>
      <c r="CZ25" s="100"/>
      <c r="DA25" s="100"/>
      <c r="DB25" s="18"/>
      <c r="DC25" s="17"/>
      <c r="DD25" s="17"/>
      <c r="DE25" s="17"/>
      <c r="DF25" s="100"/>
      <c r="DG25" s="100"/>
      <c r="DH25" s="100"/>
      <c r="DI25" s="17"/>
      <c r="DJ25" s="17"/>
      <c r="DK25" s="17"/>
      <c r="DL25" s="100"/>
      <c r="DM25" s="100"/>
      <c r="DN25" s="100"/>
      <c r="DO25" s="18"/>
      <c r="DP25" s="17"/>
      <c r="DQ25" s="17"/>
      <c r="DR25" s="17"/>
      <c r="DS25" s="100"/>
      <c r="DT25" s="100"/>
      <c r="DU25" s="100"/>
      <c r="DV25" s="17"/>
      <c r="DW25" s="17"/>
      <c r="DX25" s="17"/>
      <c r="DY25" s="100"/>
      <c r="DZ25" s="100"/>
      <c r="EA25" s="100"/>
    </row>
    <row r="26" spans="2:132" ht="18">
      <c r="B26" s="4">
        <f>$B$64</f>
        <v>0</v>
      </c>
      <c r="C26" s="17"/>
      <c r="D26" s="17"/>
      <c r="E26" s="17"/>
      <c r="F26" s="100"/>
      <c r="G26" s="100"/>
      <c r="H26" s="100"/>
      <c r="I26" s="17"/>
      <c r="J26" s="17"/>
      <c r="K26" s="17"/>
      <c r="L26" s="100"/>
      <c r="M26" s="100"/>
      <c r="N26" s="100"/>
      <c r="O26" s="18"/>
      <c r="P26" s="17"/>
      <c r="Q26" s="17"/>
      <c r="R26" s="17"/>
      <c r="S26" s="100"/>
      <c r="T26" s="100"/>
      <c r="U26" s="100"/>
      <c r="V26" s="17"/>
      <c r="W26" s="17"/>
      <c r="X26" s="17"/>
      <c r="Y26" s="100"/>
      <c r="Z26" s="100"/>
      <c r="AA26" s="100"/>
      <c r="AB26" s="18"/>
      <c r="AC26" s="17"/>
      <c r="AD26" s="17"/>
      <c r="AE26" s="17"/>
      <c r="AF26" s="100"/>
      <c r="AG26" s="100"/>
      <c r="AH26" s="100"/>
      <c r="AI26" s="17"/>
      <c r="AJ26" s="17"/>
      <c r="AK26" s="17"/>
      <c r="AL26" s="100"/>
      <c r="AM26" s="100"/>
      <c r="AN26" s="100"/>
      <c r="AO26" s="18"/>
      <c r="AP26" s="17"/>
      <c r="AQ26" s="17"/>
      <c r="AR26" s="17"/>
      <c r="AS26" s="100"/>
      <c r="AT26" s="100"/>
      <c r="AU26" s="100"/>
      <c r="AV26" s="17"/>
      <c r="AW26" s="17"/>
      <c r="AX26" s="17"/>
      <c r="AY26" s="100"/>
      <c r="AZ26" s="100"/>
      <c r="BA26" s="100"/>
      <c r="BB26" s="18"/>
      <c r="BC26" s="17"/>
      <c r="BD26" s="17"/>
      <c r="BE26" s="17"/>
      <c r="BF26" s="100"/>
      <c r="BG26" s="100"/>
      <c r="BH26" s="100"/>
      <c r="BI26" s="17"/>
      <c r="BJ26" s="17"/>
      <c r="BK26" s="17"/>
      <c r="BL26" s="100"/>
      <c r="BM26" s="100"/>
      <c r="BN26" s="100"/>
      <c r="BO26" s="18"/>
      <c r="BP26" s="17"/>
      <c r="BQ26" s="17"/>
      <c r="BR26" s="17"/>
      <c r="BS26" s="100"/>
      <c r="BT26" s="100"/>
      <c r="BU26" s="100"/>
      <c r="BV26" s="17"/>
      <c r="BW26" s="17"/>
      <c r="BX26" s="17"/>
      <c r="BY26" s="100"/>
      <c r="BZ26" s="100"/>
      <c r="CA26" s="100"/>
      <c r="CB26" s="18"/>
      <c r="CC26" s="17"/>
      <c r="CD26" s="17"/>
      <c r="CE26" s="17"/>
      <c r="CF26" s="100"/>
      <c r="CG26" s="100"/>
      <c r="CH26" s="100"/>
      <c r="CI26" s="17"/>
      <c r="CJ26" s="17"/>
      <c r="CK26" s="17"/>
      <c r="CL26" s="100"/>
      <c r="CM26" s="100"/>
      <c r="CN26" s="100"/>
      <c r="CO26" s="18"/>
      <c r="CP26" s="17"/>
      <c r="CQ26" s="17"/>
      <c r="CR26" s="17"/>
      <c r="CS26" s="100"/>
      <c r="CT26" s="100"/>
      <c r="CU26" s="100"/>
      <c r="CV26" s="17"/>
      <c r="CW26" s="17"/>
      <c r="CX26" s="17"/>
      <c r="CY26" s="100"/>
      <c r="CZ26" s="100"/>
      <c r="DA26" s="100"/>
      <c r="DB26" s="18"/>
      <c r="DC26" s="17"/>
      <c r="DD26" s="17"/>
      <c r="DE26" s="17"/>
      <c r="DF26" s="100"/>
      <c r="DG26" s="100"/>
      <c r="DH26" s="100"/>
      <c r="DI26" s="17"/>
      <c r="DJ26" s="17"/>
      <c r="DK26" s="17"/>
      <c r="DL26" s="100"/>
      <c r="DM26" s="100"/>
      <c r="DN26" s="100"/>
      <c r="DO26" s="18"/>
      <c r="DP26" s="17"/>
      <c r="DQ26" s="17"/>
      <c r="DR26" s="17"/>
      <c r="DS26" s="100"/>
      <c r="DT26" s="100"/>
      <c r="DU26" s="100"/>
      <c r="DV26" s="17"/>
      <c r="DW26" s="17"/>
      <c r="DX26" s="17"/>
      <c r="DY26" s="100"/>
      <c r="DZ26" s="100"/>
      <c r="EA26" s="100"/>
    </row>
    <row r="27" spans="2:132">
      <c r="O27" s="75"/>
      <c r="AB27" s="75"/>
      <c r="AO27" s="75"/>
      <c r="BB27" s="75"/>
      <c r="BO27" s="75"/>
      <c r="CB27" s="75"/>
      <c r="CO27" s="75"/>
      <c r="DB27" s="75"/>
      <c r="DO27" s="75"/>
    </row>
    <row r="28" spans="2:132">
      <c r="B28" s="4" t="s">
        <v>8</v>
      </c>
      <c r="C28" s="122">
        <f>$C$55</f>
        <v>1</v>
      </c>
      <c r="D28" s="123"/>
      <c r="E28" s="123"/>
      <c r="F28" s="123"/>
      <c r="G28" s="123"/>
      <c r="H28" s="123"/>
      <c r="I28" s="123"/>
      <c r="J28" s="123"/>
      <c r="K28" s="123"/>
      <c r="L28" s="123"/>
      <c r="M28" s="123"/>
      <c r="N28" s="123"/>
      <c r="O28" s="20"/>
      <c r="P28" s="122">
        <f>$C$56</f>
        <v>2</v>
      </c>
      <c r="Q28" s="123"/>
      <c r="R28" s="123"/>
      <c r="S28" s="123"/>
      <c r="T28" s="123"/>
      <c r="U28" s="123"/>
      <c r="V28" s="123"/>
      <c r="W28" s="123"/>
      <c r="X28" s="123"/>
      <c r="Y28" s="123"/>
      <c r="Z28" s="123"/>
      <c r="AA28" s="123"/>
      <c r="AB28" s="20"/>
      <c r="AC28" s="122">
        <f>$C$57</f>
        <v>3</v>
      </c>
      <c r="AD28" s="123"/>
      <c r="AE28" s="123"/>
      <c r="AF28" s="123"/>
      <c r="AG28" s="123"/>
      <c r="AH28" s="123"/>
      <c r="AI28" s="123"/>
      <c r="AJ28" s="123"/>
      <c r="AK28" s="123"/>
      <c r="AL28" s="123"/>
      <c r="AM28" s="123"/>
      <c r="AN28" s="123"/>
      <c r="AO28" s="20"/>
      <c r="AP28" s="122">
        <f>$C$58</f>
        <v>4</v>
      </c>
      <c r="AQ28" s="123"/>
      <c r="AR28" s="123"/>
      <c r="AS28" s="123"/>
      <c r="AT28" s="123"/>
      <c r="AU28" s="123"/>
      <c r="AV28" s="123"/>
      <c r="AW28" s="123"/>
      <c r="AX28" s="123"/>
      <c r="AY28" s="123"/>
      <c r="AZ28" s="123"/>
      <c r="BA28" s="123"/>
      <c r="BB28" s="11"/>
      <c r="BC28" s="122">
        <f>$C$59</f>
        <v>5</v>
      </c>
      <c r="BD28" s="123"/>
      <c r="BE28" s="123"/>
      <c r="BF28" s="123"/>
      <c r="BG28" s="123"/>
      <c r="BH28" s="123"/>
      <c r="BI28" s="123"/>
      <c r="BJ28" s="123"/>
      <c r="BK28" s="123"/>
      <c r="BL28" s="123"/>
      <c r="BM28" s="123"/>
      <c r="BN28" s="123"/>
      <c r="BO28" s="12"/>
      <c r="BP28" s="122">
        <f>$C$60</f>
        <v>6</v>
      </c>
      <c r="BQ28" s="123"/>
      <c r="BR28" s="123"/>
      <c r="BS28" s="123"/>
      <c r="BT28" s="123"/>
      <c r="BU28" s="123"/>
      <c r="BV28" s="123"/>
      <c r="BW28" s="123"/>
      <c r="BX28" s="123"/>
      <c r="BY28" s="123"/>
      <c r="BZ28" s="123"/>
      <c r="CA28" s="124"/>
      <c r="CB28" s="12"/>
      <c r="CC28" s="122">
        <f>$C$61</f>
        <v>11</v>
      </c>
      <c r="CD28" s="123"/>
      <c r="CE28" s="123"/>
      <c r="CF28" s="123"/>
      <c r="CG28" s="123"/>
      <c r="CH28" s="123"/>
      <c r="CI28" s="123"/>
      <c r="CJ28" s="123"/>
      <c r="CK28" s="123"/>
      <c r="CL28" s="123"/>
      <c r="CM28" s="123"/>
      <c r="CN28" s="123"/>
      <c r="CO28" s="12"/>
      <c r="CP28" s="122">
        <f>$C$62</f>
        <v>12</v>
      </c>
      <c r="CQ28" s="123"/>
      <c r="CR28" s="123"/>
      <c r="CS28" s="123"/>
      <c r="CT28" s="123"/>
      <c r="CU28" s="123"/>
      <c r="CV28" s="123"/>
      <c r="CW28" s="123"/>
      <c r="CX28" s="123"/>
      <c r="CY28" s="123"/>
      <c r="CZ28" s="123"/>
      <c r="DA28" s="123"/>
      <c r="DB28" s="12"/>
      <c r="DC28" s="122">
        <f>$C$63</f>
        <v>13</v>
      </c>
      <c r="DD28" s="123"/>
      <c r="DE28" s="123"/>
      <c r="DF28" s="123"/>
      <c r="DG28" s="123"/>
      <c r="DH28" s="123"/>
      <c r="DI28" s="123"/>
      <c r="DJ28" s="123"/>
      <c r="DK28" s="123"/>
      <c r="DL28" s="123"/>
      <c r="DM28" s="123"/>
      <c r="DN28" s="123"/>
      <c r="DO28" s="12"/>
      <c r="DP28" s="122">
        <f>$C$64</f>
        <v>16</v>
      </c>
      <c r="DQ28" s="123"/>
      <c r="DR28" s="123"/>
      <c r="DS28" s="123"/>
      <c r="DT28" s="123"/>
      <c r="DU28" s="123"/>
      <c r="DV28" s="123"/>
      <c r="DW28" s="123"/>
      <c r="DX28" s="123"/>
      <c r="DY28" s="123"/>
      <c r="DZ28" s="123"/>
      <c r="EA28" s="123"/>
    </row>
    <row r="29" spans="2:132">
      <c r="B29" s="4"/>
      <c r="C29" s="19" t="str">
        <f>$D$55</f>
        <v>PG&amp;E-No-No</v>
      </c>
      <c r="D29" s="19" t="str">
        <f>$D$56</f>
        <v>Propane provider-No-No</v>
      </c>
      <c r="E29" s="19" t="str">
        <f>$D$57</f>
        <v>Other-No-No</v>
      </c>
      <c r="F29" s="19" t="str">
        <f>$D$58</f>
        <v>PG&amp;E-No-Yes</v>
      </c>
      <c r="G29" s="19" t="str">
        <f>$D$59</f>
        <v>Propane provider-No-Yes</v>
      </c>
      <c r="H29" s="19" t="str">
        <f>$D$60</f>
        <v>Other-No-Yes</v>
      </c>
      <c r="I29" s="19" t="str">
        <f>$D$61</f>
        <v>PG&amp;E-Yes-No</v>
      </c>
      <c r="J29" s="19" t="str">
        <f>$D$62</f>
        <v>Propane provider-Yes-No</v>
      </c>
      <c r="K29" s="19" t="str">
        <f>$D$63</f>
        <v>Other-Yes-No</v>
      </c>
      <c r="L29" s="19" t="str">
        <f>$D$64</f>
        <v>PG&amp;E-Yes-Yes</v>
      </c>
      <c r="M29" s="19" t="str">
        <f>$D$65</f>
        <v>Propane provider-Yes-Yes</v>
      </c>
      <c r="N29" s="19" t="str">
        <f>$D$66</f>
        <v>Other-Yes-Yes</v>
      </c>
      <c r="O29" s="9"/>
      <c r="P29" s="19" t="str">
        <f>$D$55</f>
        <v>PG&amp;E-No-No</v>
      </c>
      <c r="Q29" s="19" t="str">
        <f>$D$56</f>
        <v>Propane provider-No-No</v>
      </c>
      <c r="R29" s="19" t="str">
        <f>$D$57</f>
        <v>Other-No-No</v>
      </c>
      <c r="S29" s="19" t="str">
        <f>$D$58</f>
        <v>PG&amp;E-No-Yes</v>
      </c>
      <c r="T29" s="19" t="str">
        <f>$D$59</f>
        <v>Propane provider-No-Yes</v>
      </c>
      <c r="U29" s="19" t="str">
        <f>$D$60</f>
        <v>Other-No-Yes</v>
      </c>
      <c r="V29" s="19" t="str">
        <f>$D$61</f>
        <v>PG&amp;E-Yes-No</v>
      </c>
      <c r="W29" s="19" t="str">
        <f>$D$62</f>
        <v>Propane provider-Yes-No</v>
      </c>
      <c r="X29" s="19" t="str">
        <f>$D$63</f>
        <v>Other-Yes-No</v>
      </c>
      <c r="Y29" s="19" t="str">
        <f>$D$64</f>
        <v>PG&amp;E-Yes-Yes</v>
      </c>
      <c r="Z29" s="19" t="str">
        <f>$D$65</f>
        <v>Propane provider-Yes-Yes</v>
      </c>
      <c r="AA29" s="19" t="str">
        <f>$D$66</f>
        <v>Other-Yes-Yes</v>
      </c>
      <c r="AB29" s="9"/>
      <c r="AC29" s="19" t="str">
        <f>$D$55</f>
        <v>PG&amp;E-No-No</v>
      </c>
      <c r="AD29" s="19" t="str">
        <f>$D$56</f>
        <v>Propane provider-No-No</v>
      </c>
      <c r="AE29" s="19" t="str">
        <f>$D$57</f>
        <v>Other-No-No</v>
      </c>
      <c r="AF29" s="19" t="str">
        <f>$D$58</f>
        <v>PG&amp;E-No-Yes</v>
      </c>
      <c r="AG29" s="19" t="str">
        <f>$D$59</f>
        <v>Propane provider-No-Yes</v>
      </c>
      <c r="AH29" s="19" t="str">
        <f>$D$60</f>
        <v>Other-No-Yes</v>
      </c>
      <c r="AI29" s="19" t="str">
        <f>$D$61</f>
        <v>PG&amp;E-Yes-No</v>
      </c>
      <c r="AJ29" s="19" t="str">
        <f>$D$62</f>
        <v>Propane provider-Yes-No</v>
      </c>
      <c r="AK29" s="19" t="str">
        <f>$D$63</f>
        <v>Other-Yes-No</v>
      </c>
      <c r="AL29" s="19" t="str">
        <f>$D$64</f>
        <v>PG&amp;E-Yes-Yes</v>
      </c>
      <c r="AM29" s="19" t="str">
        <f>$D$65</f>
        <v>Propane provider-Yes-Yes</v>
      </c>
      <c r="AN29" s="19" t="str">
        <f>$D$66</f>
        <v>Other-Yes-Yes</v>
      </c>
      <c r="AO29" s="9"/>
      <c r="AP29" s="19" t="str">
        <f>$D$55</f>
        <v>PG&amp;E-No-No</v>
      </c>
      <c r="AQ29" s="19" t="str">
        <f>$D$56</f>
        <v>Propane provider-No-No</v>
      </c>
      <c r="AR29" s="19" t="str">
        <f>$D$57</f>
        <v>Other-No-No</v>
      </c>
      <c r="AS29" s="19" t="str">
        <f>$D$58</f>
        <v>PG&amp;E-No-Yes</v>
      </c>
      <c r="AT29" s="19" t="str">
        <f>$D$59</f>
        <v>Propane provider-No-Yes</v>
      </c>
      <c r="AU29" s="19" t="str">
        <f>$D$60</f>
        <v>Other-No-Yes</v>
      </c>
      <c r="AV29" s="19" t="str">
        <f>$D$61</f>
        <v>PG&amp;E-Yes-No</v>
      </c>
      <c r="AW29" s="19" t="str">
        <f>$D$62</f>
        <v>Propane provider-Yes-No</v>
      </c>
      <c r="AX29" s="19" t="str">
        <f>$D$63</f>
        <v>Other-Yes-No</v>
      </c>
      <c r="AY29" s="19" t="str">
        <f>$D$64</f>
        <v>PG&amp;E-Yes-Yes</v>
      </c>
      <c r="AZ29" s="19" t="str">
        <f>$D$65</f>
        <v>Propane provider-Yes-Yes</v>
      </c>
      <c r="BA29" s="19" t="str">
        <f>$D$66</f>
        <v>Other-Yes-Yes</v>
      </c>
      <c r="BB29" s="9"/>
      <c r="BC29" s="19" t="str">
        <f>$D$55</f>
        <v>PG&amp;E-No-No</v>
      </c>
      <c r="BD29" s="19" t="str">
        <f>$D$56</f>
        <v>Propane provider-No-No</v>
      </c>
      <c r="BE29" s="19" t="str">
        <f>$D$57</f>
        <v>Other-No-No</v>
      </c>
      <c r="BF29" s="19" t="str">
        <f>$D$58</f>
        <v>PG&amp;E-No-Yes</v>
      </c>
      <c r="BG29" s="19" t="str">
        <f>$D$59</f>
        <v>Propane provider-No-Yes</v>
      </c>
      <c r="BH29" s="19" t="str">
        <f>$D$60</f>
        <v>Other-No-Yes</v>
      </c>
      <c r="BI29" s="19" t="str">
        <f>$D$61</f>
        <v>PG&amp;E-Yes-No</v>
      </c>
      <c r="BJ29" s="19" t="str">
        <f>$D$62</f>
        <v>Propane provider-Yes-No</v>
      </c>
      <c r="BK29" s="19" t="str">
        <f>$D$63</f>
        <v>Other-Yes-No</v>
      </c>
      <c r="BL29" s="19" t="str">
        <f>$D$64</f>
        <v>PG&amp;E-Yes-Yes</v>
      </c>
      <c r="BM29" s="19" t="str">
        <f>$D$65</f>
        <v>Propane provider-Yes-Yes</v>
      </c>
      <c r="BN29" s="19" t="str">
        <f>$D$66</f>
        <v>Other-Yes-Yes</v>
      </c>
      <c r="BO29" s="9"/>
      <c r="BP29" s="19" t="str">
        <f>$D$55</f>
        <v>PG&amp;E-No-No</v>
      </c>
      <c r="BQ29" s="19" t="str">
        <f>$D$56</f>
        <v>Propane provider-No-No</v>
      </c>
      <c r="BR29" s="19" t="str">
        <f>$D$57</f>
        <v>Other-No-No</v>
      </c>
      <c r="BS29" s="19" t="str">
        <f>$D$58</f>
        <v>PG&amp;E-No-Yes</v>
      </c>
      <c r="BT29" s="19" t="str">
        <f>$D$59</f>
        <v>Propane provider-No-Yes</v>
      </c>
      <c r="BU29" s="19" t="str">
        <f>$D$60</f>
        <v>Other-No-Yes</v>
      </c>
      <c r="BV29" s="19" t="str">
        <f>$D$61</f>
        <v>PG&amp;E-Yes-No</v>
      </c>
      <c r="BW29" s="19" t="str">
        <f>$D$62</f>
        <v>Propane provider-Yes-No</v>
      </c>
      <c r="BX29" s="19" t="str">
        <f>$D$63</f>
        <v>Other-Yes-No</v>
      </c>
      <c r="BY29" s="19" t="str">
        <f>$D$64</f>
        <v>PG&amp;E-Yes-Yes</v>
      </c>
      <c r="BZ29" s="19" t="str">
        <f>$D$65</f>
        <v>Propane provider-Yes-Yes</v>
      </c>
      <c r="CA29" s="19" t="str">
        <f>$D$66</f>
        <v>Other-Yes-Yes</v>
      </c>
      <c r="CB29" s="9"/>
      <c r="CC29" s="19" t="str">
        <f>$D$55</f>
        <v>PG&amp;E-No-No</v>
      </c>
      <c r="CD29" s="19" t="str">
        <f>$D$56</f>
        <v>Propane provider-No-No</v>
      </c>
      <c r="CE29" s="19" t="str">
        <f>$D$57</f>
        <v>Other-No-No</v>
      </c>
      <c r="CF29" s="19" t="str">
        <f>$D$58</f>
        <v>PG&amp;E-No-Yes</v>
      </c>
      <c r="CG29" s="19" t="str">
        <f>$D$59</f>
        <v>Propane provider-No-Yes</v>
      </c>
      <c r="CH29" s="19" t="str">
        <f>$D$60</f>
        <v>Other-No-Yes</v>
      </c>
      <c r="CI29" s="19" t="str">
        <f>$D$61</f>
        <v>PG&amp;E-Yes-No</v>
      </c>
      <c r="CJ29" s="19" t="str">
        <f>$D$62</f>
        <v>Propane provider-Yes-No</v>
      </c>
      <c r="CK29" s="19" t="str">
        <f>$D$63</f>
        <v>Other-Yes-No</v>
      </c>
      <c r="CL29" s="19" t="str">
        <f>$D$64</f>
        <v>PG&amp;E-Yes-Yes</v>
      </c>
      <c r="CM29" s="19" t="str">
        <f>$D$65</f>
        <v>Propane provider-Yes-Yes</v>
      </c>
      <c r="CN29" s="19" t="str">
        <f>$D$66</f>
        <v>Other-Yes-Yes</v>
      </c>
      <c r="CO29" s="9"/>
      <c r="CP29" s="19" t="str">
        <f>$D$55</f>
        <v>PG&amp;E-No-No</v>
      </c>
      <c r="CQ29" s="19" t="str">
        <f>$D$56</f>
        <v>Propane provider-No-No</v>
      </c>
      <c r="CR29" s="19" t="str">
        <f>$D$57</f>
        <v>Other-No-No</v>
      </c>
      <c r="CS29" s="19" t="str">
        <f>$D$58</f>
        <v>PG&amp;E-No-Yes</v>
      </c>
      <c r="CT29" s="19" t="str">
        <f>$D$59</f>
        <v>Propane provider-No-Yes</v>
      </c>
      <c r="CU29" s="19" t="str">
        <f>$D$60</f>
        <v>Other-No-Yes</v>
      </c>
      <c r="CV29" s="19" t="str">
        <f>$D$61</f>
        <v>PG&amp;E-Yes-No</v>
      </c>
      <c r="CW29" s="19" t="str">
        <f>$D$62</f>
        <v>Propane provider-Yes-No</v>
      </c>
      <c r="CX29" s="19" t="str">
        <f>$D$63</f>
        <v>Other-Yes-No</v>
      </c>
      <c r="CY29" s="19" t="str">
        <f>$D$64</f>
        <v>PG&amp;E-Yes-Yes</v>
      </c>
      <c r="CZ29" s="19" t="str">
        <f>$D$65</f>
        <v>Propane provider-Yes-Yes</v>
      </c>
      <c r="DA29" s="19" t="str">
        <f>$D$66</f>
        <v>Other-Yes-Yes</v>
      </c>
      <c r="DB29" s="9"/>
      <c r="DC29" s="19" t="str">
        <f>$D$55</f>
        <v>PG&amp;E-No-No</v>
      </c>
      <c r="DD29" s="19" t="str">
        <f>$D$56</f>
        <v>Propane provider-No-No</v>
      </c>
      <c r="DE29" s="19" t="str">
        <f>$D$57</f>
        <v>Other-No-No</v>
      </c>
      <c r="DF29" s="19" t="str">
        <f>$D$58</f>
        <v>PG&amp;E-No-Yes</v>
      </c>
      <c r="DG29" s="19" t="str">
        <f>$D$59</f>
        <v>Propane provider-No-Yes</v>
      </c>
      <c r="DH29" s="19" t="str">
        <f>$D$60</f>
        <v>Other-No-Yes</v>
      </c>
      <c r="DI29" s="19" t="str">
        <f>$D$61</f>
        <v>PG&amp;E-Yes-No</v>
      </c>
      <c r="DJ29" s="19" t="str">
        <f>$D$62</f>
        <v>Propane provider-Yes-No</v>
      </c>
      <c r="DK29" s="19" t="str">
        <f>$D$63</f>
        <v>Other-Yes-No</v>
      </c>
      <c r="DL29" s="19" t="str">
        <f>$D$64</f>
        <v>PG&amp;E-Yes-Yes</v>
      </c>
      <c r="DM29" s="19" t="str">
        <f>$D$65</f>
        <v>Propane provider-Yes-Yes</v>
      </c>
      <c r="DN29" s="19" t="str">
        <f>$D$66</f>
        <v>Other-Yes-Yes</v>
      </c>
      <c r="DO29" s="9"/>
      <c r="DP29" s="19" t="str">
        <f>$D$55</f>
        <v>PG&amp;E-No-No</v>
      </c>
      <c r="DQ29" s="19" t="str">
        <f>$D$56</f>
        <v>Propane provider-No-No</v>
      </c>
      <c r="DR29" s="19" t="str">
        <f>$D$57</f>
        <v>Other-No-No</v>
      </c>
      <c r="DS29" s="19" t="str">
        <f>$D$58</f>
        <v>PG&amp;E-No-Yes</v>
      </c>
      <c r="DT29" s="19" t="str">
        <f>$D$59</f>
        <v>Propane provider-No-Yes</v>
      </c>
      <c r="DU29" s="19" t="str">
        <f>$D$60</f>
        <v>Other-No-Yes</v>
      </c>
      <c r="DV29" s="19" t="str">
        <f>$D$61</f>
        <v>PG&amp;E-Yes-No</v>
      </c>
      <c r="DW29" s="19" t="str">
        <f>$D$62</f>
        <v>Propane provider-Yes-No</v>
      </c>
      <c r="DX29" s="19" t="str">
        <f>$D$63</f>
        <v>Other-Yes-No</v>
      </c>
      <c r="DY29" s="19" t="str">
        <f>$D$64</f>
        <v>PG&amp;E-Yes-Yes</v>
      </c>
      <c r="DZ29" s="19" t="str">
        <f>$D$65</f>
        <v>Propane provider-Yes-Yes</v>
      </c>
      <c r="EA29" s="19" t="str">
        <f>$D$66</f>
        <v>Other-Yes-Yes</v>
      </c>
      <c r="EB29" s="9"/>
    </row>
    <row r="30" spans="2:132" ht="18">
      <c r="B30" s="4" t="str">
        <f>$B$55</f>
        <v>Central Single-Speed Heat Pump: 14 SEER, 8.7 HSPF</v>
      </c>
      <c r="C30" s="17">
        <v>431.64509613929948</v>
      </c>
      <c r="D30" s="17">
        <v>610.67527382579988</v>
      </c>
      <c r="E30" s="17">
        <v>367.74370693678787</v>
      </c>
      <c r="F30" s="100">
        <v>431.63244690373784</v>
      </c>
      <c r="G30" s="100">
        <v>610.65629905860044</v>
      </c>
      <c r="H30" s="100">
        <v>367.73449085345544</v>
      </c>
      <c r="I30" s="17">
        <v>431.64509613929948</v>
      </c>
      <c r="J30" s="17">
        <v>610.67527382579988</v>
      </c>
      <c r="K30" s="17">
        <v>367.74370693678787</v>
      </c>
      <c r="L30" s="100">
        <v>431.63244690373784</v>
      </c>
      <c r="M30" s="100">
        <v>610.65629905860044</v>
      </c>
      <c r="N30" s="100">
        <v>367.73449085345544</v>
      </c>
      <c r="O30" s="9"/>
      <c r="P30" s="17">
        <v>403.31374681049329</v>
      </c>
      <c r="Q30" s="17">
        <v>559.64808066372098</v>
      </c>
      <c r="R30" s="17">
        <v>338.39095904592881</v>
      </c>
      <c r="S30" s="100">
        <v>403.30482193437189</v>
      </c>
      <c r="T30" s="100">
        <v>559.63478746332123</v>
      </c>
      <c r="U30" s="100">
        <v>338.38446987569876</v>
      </c>
      <c r="V30" s="17">
        <v>403.31374681049329</v>
      </c>
      <c r="W30" s="17">
        <v>559.64808066372098</v>
      </c>
      <c r="X30" s="17">
        <v>338.39095904592881</v>
      </c>
      <c r="Y30" s="100">
        <v>403.30482193437189</v>
      </c>
      <c r="Z30" s="100">
        <v>559.63478746332123</v>
      </c>
      <c r="AA30" s="100">
        <v>338.38446987569876</v>
      </c>
      <c r="AB30" s="9"/>
      <c r="AC30" s="17">
        <v>396.55156986861357</v>
      </c>
      <c r="AD30" s="17">
        <v>561.21870231282128</v>
      </c>
      <c r="AE30" s="17">
        <v>339.71673389789089</v>
      </c>
      <c r="AF30" s="100">
        <v>396.5475507382543</v>
      </c>
      <c r="AG30" s="100">
        <v>561.21260611302091</v>
      </c>
      <c r="AH30" s="100">
        <v>339.71376827386018</v>
      </c>
      <c r="AI30" s="17">
        <v>396.55156986861357</v>
      </c>
      <c r="AJ30" s="17">
        <v>561.21870231282128</v>
      </c>
      <c r="AK30" s="17">
        <v>339.71673389789089</v>
      </c>
      <c r="AL30" s="100">
        <v>396.5475507382543</v>
      </c>
      <c r="AM30" s="100">
        <v>561.21260611302091</v>
      </c>
      <c r="AN30" s="100">
        <v>339.71376827386018</v>
      </c>
      <c r="AO30" s="9"/>
      <c r="AP30" s="17">
        <v>388.14002349123615</v>
      </c>
      <c r="AQ30" s="17">
        <v>540.04924674504059</v>
      </c>
      <c r="AR30" s="17">
        <v>327.35797879056969</v>
      </c>
      <c r="AS30" s="100">
        <v>388.1377857216346</v>
      </c>
      <c r="AT30" s="100">
        <v>540.04585199424162</v>
      </c>
      <c r="AU30" s="100">
        <v>327.35630465959451</v>
      </c>
      <c r="AV30" s="17">
        <v>388.14002349123615</v>
      </c>
      <c r="AW30" s="17">
        <v>540.04924674504059</v>
      </c>
      <c r="AX30" s="17">
        <v>327.35797879056969</v>
      </c>
      <c r="AY30" s="100">
        <v>388.1377857216346</v>
      </c>
      <c r="AZ30" s="100">
        <v>540.04585199424162</v>
      </c>
      <c r="BA30" s="100">
        <v>327.35630465959451</v>
      </c>
      <c r="BB30" s="9"/>
      <c r="BC30" s="17">
        <v>404.66666089438132</v>
      </c>
      <c r="BD30" s="17">
        <v>571.87853416116093</v>
      </c>
      <c r="BE30" s="17">
        <v>345.8300228733936</v>
      </c>
      <c r="BF30" s="100">
        <v>404.66037622421362</v>
      </c>
      <c r="BG30" s="100">
        <v>571.8694281858011</v>
      </c>
      <c r="BH30" s="100">
        <v>345.82542865975762</v>
      </c>
      <c r="BI30" s="17">
        <v>404.66666089438132</v>
      </c>
      <c r="BJ30" s="17">
        <v>571.87853416116093</v>
      </c>
      <c r="BK30" s="17">
        <v>345.8300228733936</v>
      </c>
      <c r="BL30" s="100">
        <v>404.66037622421362</v>
      </c>
      <c r="BM30" s="100">
        <v>571.8694281858011</v>
      </c>
      <c r="BN30" s="100">
        <v>345.82542865975762</v>
      </c>
      <c r="BO30" s="9"/>
      <c r="BP30" s="17">
        <v>373.43849361885265</v>
      </c>
      <c r="BQ30" s="17">
        <v>519.96684861408301</v>
      </c>
      <c r="BR30" s="17">
        <v>316.70149561375416</v>
      </c>
      <c r="BS30" s="100">
        <v>373.43840118207669</v>
      </c>
      <c r="BT30" s="100">
        <v>519.96677985708334</v>
      </c>
      <c r="BU30" s="100">
        <v>316.70134204662867</v>
      </c>
      <c r="BV30" s="17">
        <v>373.43849361885265</v>
      </c>
      <c r="BW30" s="17">
        <v>519.96684861408301</v>
      </c>
      <c r="BX30" s="17">
        <v>316.70149561375416</v>
      </c>
      <c r="BY30" s="100">
        <v>373.43840118207669</v>
      </c>
      <c r="BZ30" s="100">
        <v>519.96677985708334</v>
      </c>
      <c r="CA30" s="100">
        <v>316.70134204662867</v>
      </c>
      <c r="CB30" s="9"/>
      <c r="CC30" s="17">
        <v>370.81548414601571</v>
      </c>
      <c r="CD30" s="17">
        <v>508.95962449308246</v>
      </c>
      <c r="CE30" s="17">
        <v>308.42799807232512</v>
      </c>
      <c r="CF30" s="100">
        <v>370.81427782917439</v>
      </c>
      <c r="CG30" s="100">
        <v>508.95658341894256</v>
      </c>
      <c r="CH30" s="100">
        <v>308.42652174343556</v>
      </c>
      <c r="CI30" s="17">
        <v>370.81548414601571</v>
      </c>
      <c r="CJ30" s="17">
        <v>508.95962449308246</v>
      </c>
      <c r="CK30" s="17">
        <v>308.42799807232512</v>
      </c>
      <c r="CL30" s="100">
        <v>370.81427782917439</v>
      </c>
      <c r="CM30" s="100">
        <v>508.95658341894256</v>
      </c>
      <c r="CN30" s="100">
        <v>308.42652174343556</v>
      </c>
      <c r="CO30" s="9"/>
      <c r="CP30" s="17">
        <v>385.11804044324089</v>
      </c>
      <c r="CQ30" s="17">
        <v>526.04447265888268</v>
      </c>
      <c r="CR30" s="17">
        <v>318.57510441233188</v>
      </c>
      <c r="CS30" s="100">
        <v>385.11265786618105</v>
      </c>
      <c r="CT30" s="100">
        <v>526.03641037788191</v>
      </c>
      <c r="CU30" s="100">
        <v>318.57119714097365</v>
      </c>
      <c r="CV30" s="17">
        <v>385.11804044324089</v>
      </c>
      <c r="CW30" s="17">
        <v>526.04447265888268</v>
      </c>
      <c r="CX30" s="17">
        <v>318.57510441233188</v>
      </c>
      <c r="CY30" s="100">
        <v>385.11265786618105</v>
      </c>
      <c r="CZ30" s="100">
        <v>526.03641037788191</v>
      </c>
      <c r="DA30" s="100">
        <v>318.57119714097365</v>
      </c>
      <c r="DB30" s="9"/>
      <c r="DC30" s="17">
        <v>367.64914303270831</v>
      </c>
      <c r="DD30" s="17">
        <v>501.13094992944377</v>
      </c>
      <c r="DE30" s="17">
        <v>304.44630661775773</v>
      </c>
      <c r="DF30" s="100">
        <v>367.64997495873769</v>
      </c>
      <c r="DG30" s="100">
        <v>501.13262499264374</v>
      </c>
      <c r="DH30" s="100">
        <v>304.44710530824267</v>
      </c>
      <c r="DI30" s="17">
        <v>367.64914303270831</v>
      </c>
      <c r="DJ30" s="17">
        <v>501.13094992944377</v>
      </c>
      <c r="DK30" s="17">
        <v>304.44630661775773</v>
      </c>
      <c r="DL30" s="100">
        <v>367.64997495873769</v>
      </c>
      <c r="DM30" s="100">
        <v>501.13262499264374</v>
      </c>
      <c r="DN30" s="100">
        <v>304.44710530824267</v>
      </c>
      <c r="DO30" s="9"/>
      <c r="DP30" s="17">
        <v>426.20408980992676</v>
      </c>
      <c r="DQ30" s="17">
        <v>608.57555005817812</v>
      </c>
      <c r="DR30" s="17">
        <v>364.29285280163458</v>
      </c>
      <c r="DS30" s="100">
        <v>426.17570379078228</v>
      </c>
      <c r="DT30" s="100">
        <v>608.53252458437873</v>
      </c>
      <c r="DU30" s="100">
        <v>364.27200900277757</v>
      </c>
      <c r="DV30" s="17">
        <v>426.20408980992676</v>
      </c>
      <c r="DW30" s="17">
        <v>608.57555005817812</v>
      </c>
      <c r="DX30" s="17">
        <v>364.29285280163458</v>
      </c>
      <c r="DY30" s="100">
        <v>426.17570379078228</v>
      </c>
      <c r="DZ30" s="100">
        <v>608.53252458437873</v>
      </c>
      <c r="EA30" s="100">
        <v>364.27200900277757</v>
      </c>
    </row>
    <row r="31" spans="2:132" ht="18">
      <c r="B31" s="4" t="str">
        <f>$B$56</f>
        <v>Central Single-Speed Heat Pump Packaged Unit: 14 SEER, 8.7 HSPF</v>
      </c>
      <c r="C31" s="17">
        <v>431.64509613929948</v>
      </c>
      <c r="D31" s="17">
        <v>610.67527382579988</v>
      </c>
      <c r="E31" s="17">
        <v>367.74370693678787</v>
      </c>
      <c r="F31" s="100">
        <v>431.63244690373784</v>
      </c>
      <c r="G31" s="100">
        <v>610.65629905860044</v>
      </c>
      <c r="H31" s="100">
        <v>367.73449085345544</v>
      </c>
      <c r="I31" s="17">
        <v>431.64509613929948</v>
      </c>
      <c r="J31" s="17">
        <v>610.67527382579988</v>
      </c>
      <c r="K31" s="17">
        <v>367.74370693678787</v>
      </c>
      <c r="L31" s="100">
        <v>431.63244690373784</v>
      </c>
      <c r="M31" s="100">
        <v>610.65629905860044</v>
      </c>
      <c r="N31" s="100">
        <v>367.73449085345544</v>
      </c>
      <c r="O31" s="9"/>
      <c r="P31" s="17">
        <v>403.31374681049329</v>
      </c>
      <c r="Q31" s="17">
        <v>559.64808066372098</v>
      </c>
      <c r="R31" s="17">
        <v>338.39095904592881</v>
      </c>
      <c r="S31" s="100">
        <v>403.30482193437189</v>
      </c>
      <c r="T31" s="100">
        <v>559.63478746332123</v>
      </c>
      <c r="U31" s="100">
        <v>338.38446987569876</v>
      </c>
      <c r="V31" s="17">
        <v>403.31374681049329</v>
      </c>
      <c r="W31" s="17">
        <v>559.64808066372098</v>
      </c>
      <c r="X31" s="17">
        <v>338.39095904592881</v>
      </c>
      <c r="Y31" s="100">
        <v>403.30482193437189</v>
      </c>
      <c r="Z31" s="100">
        <v>559.63478746332123</v>
      </c>
      <c r="AA31" s="100">
        <v>338.38446987569876</v>
      </c>
      <c r="AB31" s="9"/>
      <c r="AC31" s="17">
        <v>396.55156986861357</v>
      </c>
      <c r="AD31" s="17">
        <v>561.21870231282128</v>
      </c>
      <c r="AE31" s="17">
        <v>339.71673389789089</v>
      </c>
      <c r="AF31" s="100">
        <v>396.5475507382543</v>
      </c>
      <c r="AG31" s="100">
        <v>561.21260611302091</v>
      </c>
      <c r="AH31" s="100">
        <v>339.71376827386018</v>
      </c>
      <c r="AI31" s="17">
        <v>396.55156986861357</v>
      </c>
      <c r="AJ31" s="17">
        <v>561.21870231282128</v>
      </c>
      <c r="AK31" s="17">
        <v>339.71673389789089</v>
      </c>
      <c r="AL31" s="100">
        <v>396.5475507382543</v>
      </c>
      <c r="AM31" s="100">
        <v>561.21260611302091</v>
      </c>
      <c r="AN31" s="100">
        <v>339.71376827386018</v>
      </c>
      <c r="AO31" s="9"/>
      <c r="AP31" s="17">
        <v>388.14002349123615</v>
      </c>
      <c r="AQ31" s="17">
        <v>540.04924674504059</v>
      </c>
      <c r="AR31" s="17">
        <v>327.35797879056969</v>
      </c>
      <c r="AS31" s="100">
        <v>388.1377857216346</v>
      </c>
      <c r="AT31" s="100">
        <v>540.04585199424162</v>
      </c>
      <c r="AU31" s="100">
        <v>327.35630465959451</v>
      </c>
      <c r="AV31" s="17">
        <v>388.14002349123615</v>
      </c>
      <c r="AW31" s="17">
        <v>540.04924674504059</v>
      </c>
      <c r="AX31" s="17">
        <v>327.35797879056969</v>
      </c>
      <c r="AY31" s="100">
        <v>388.1377857216346</v>
      </c>
      <c r="AZ31" s="100">
        <v>540.04585199424162</v>
      </c>
      <c r="BA31" s="100">
        <v>327.35630465959451</v>
      </c>
      <c r="BB31" s="9"/>
      <c r="BC31" s="17">
        <v>404.66666089438132</v>
      </c>
      <c r="BD31" s="17">
        <v>571.87853416116093</v>
      </c>
      <c r="BE31" s="17">
        <v>345.8300228733936</v>
      </c>
      <c r="BF31" s="100">
        <v>404.66037622421362</v>
      </c>
      <c r="BG31" s="100">
        <v>571.8694281858011</v>
      </c>
      <c r="BH31" s="100">
        <v>345.82542865975762</v>
      </c>
      <c r="BI31" s="17">
        <v>404.66666089438132</v>
      </c>
      <c r="BJ31" s="17">
        <v>571.87853416116093</v>
      </c>
      <c r="BK31" s="17">
        <v>345.8300228733936</v>
      </c>
      <c r="BL31" s="100">
        <v>404.66037622421362</v>
      </c>
      <c r="BM31" s="100">
        <v>571.8694281858011</v>
      </c>
      <c r="BN31" s="100">
        <v>345.82542865975762</v>
      </c>
      <c r="BO31" s="9"/>
      <c r="BP31" s="17">
        <v>373.43849361885265</v>
      </c>
      <c r="BQ31" s="17">
        <v>519.96684861408301</v>
      </c>
      <c r="BR31" s="17">
        <v>316.70149561375416</v>
      </c>
      <c r="BS31" s="100">
        <v>373.43840118207669</v>
      </c>
      <c r="BT31" s="100">
        <v>519.96677985708334</v>
      </c>
      <c r="BU31" s="100">
        <v>316.70134204662867</v>
      </c>
      <c r="BV31" s="17">
        <v>373.43849361885265</v>
      </c>
      <c r="BW31" s="17">
        <v>519.96684861408301</v>
      </c>
      <c r="BX31" s="17">
        <v>316.70149561375416</v>
      </c>
      <c r="BY31" s="100">
        <v>373.43840118207669</v>
      </c>
      <c r="BZ31" s="100">
        <v>519.96677985708334</v>
      </c>
      <c r="CA31" s="100">
        <v>316.70134204662867</v>
      </c>
      <c r="CB31" s="9"/>
      <c r="CC31" s="17">
        <v>370.81548414601571</v>
      </c>
      <c r="CD31" s="17">
        <v>508.95962449308246</v>
      </c>
      <c r="CE31" s="17">
        <v>308.42799807232512</v>
      </c>
      <c r="CF31" s="100">
        <v>370.81427782917439</v>
      </c>
      <c r="CG31" s="100">
        <v>508.95658341894256</v>
      </c>
      <c r="CH31" s="100">
        <v>308.42652174343556</v>
      </c>
      <c r="CI31" s="17">
        <v>370.81548414601571</v>
      </c>
      <c r="CJ31" s="17">
        <v>508.95962449308246</v>
      </c>
      <c r="CK31" s="17">
        <v>308.42799807232512</v>
      </c>
      <c r="CL31" s="100">
        <v>370.81427782917439</v>
      </c>
      <c r="CM31" s="100">
        <v>508.95658341894256</v>
      </c>
      <c r="CN31" s="100">
        <v>308.42652174343556</v>
      </c>
      <c r="CO31" s="9"/>
      <c r="CP31" s="17">
        <v>385.11804044324089</v>
      </c>
      <c r="CQ31" s="17">
        <v>526.04447265888268</v>
      </c>
      <c r="CR31" s="17">
        <v>318.57510441233188</v>
      </c>
      <c r="CS31" s="100">
        <v>385.11265786618105</v>
      </c>
      <c r="CT31" s="100">
        <v>526.03641037788191</v>
      </c>
      <c r="CU31" s="100">
        <v>318.57119714097365</v>
      </c>
      <c r="CV31" s="17">
        <v>385.11804044324089</v>
      </c>
      <c r="CW31" s="17">
        <v>526.04447265888268</v>
      </c>
      <c r="CX31" s="17">
        <v>318.57510441233188</v>
      </c>
      <c r="CY31" s="100">
        <v>385.11265786618105</v>
      </c>
      <c r="CZ31" s="100">
        <v>526.03641037788191</v>
      </c>
      <c r="DA31" s="100">
        <v>318.57119714097365</v>
      </c>
      <c r="DB31" s="9"/>
      <c r="DC31" s="17">
        <v>367.64914303270831</v>
      </c>
      <c r="DD31" s="17">
        <v>501.13094992944377</v>
      </c>
      <c r="DE31" s="17">
        <v>304.44630661775773</v>
      </c>
      <c r="DF31" s="100">
        <v>367.64997495873769</v>
      </c>
      <c r="DG31" s="100">
        <v>501.13262499264374</v>
      </c>
      <c r="DH31" s="100">
        <v>304.44710530824267</v>
      </c>
      <c r="DI31" s="17">
        <v>367.64914303270831</v>
      </c>
      <c r="DJ31" s="17">
        <v>501.13094992944377</v>
      </c>
      <c r="DK31" s="17">
        <v>304.44630661775773</v>
      </c>
      <c r="DL31" s="100">
        <v>367.64997495873769</v>
      </c>
      <c r="DM31" s="100">
        <v>501.13262499264374</v>
      </c>
      <c r="DN31" s="100">
        <v>304.44710530824267</v>
      </c>
      <c r="DO31" s="9"/>
      <c r="DP31" s="17">
        <v>426.20408980992676</v>
      </c>
      <c r="DQ31" s="17">
        <v>608.57555005817812</v>
      </c>
      <c r="DR31" s="17">
        <v>364.29285280163458</v>
      </c>
      <c r="DS31" s="100">
        <v>426.17570379078228</v>
      </c>
      <c r="DT31" s="100">
        <v>608.53252458437873</v>
      </c>
      <c r="DU31" s="100">
        <v>364.27200900277757</v>
      </c>
      <c r="DV31" s="17">
        <v>426.20408980992676</v>
      </c>
      <c r="DW31" s="17">
        <v>608.57555005817812</v>
      </c>
      <c r="DX31" s="17">
        <v>364.29285280163458</v>
      </c>
      <c r="DY31" s="100">
        <v>426.17570379078228</v>
      </c>
      <c r="DZ31" s="100">
        <v>608.53252458437873</v>
      </c>
      <c r="EA31" s="100">
        <v>364.27200900277757</v>
      </c>
    </row>
    <row r="32" spans="2:132" ht="18">
      <c r="B32" s="4" t="str">
        <f>$B$57</f>
        <v>Ducted Variable Speed Heat Pump: 17 SEER, 9.4 HSPF</v>
      </c>
      <c r="C32" s="17">
        <v>431.64662767422635</v>
      </c>
      <c r="D32" s="17">
        <v>610.67756012519999</v>
      </c>
      <c r="E32" s="17">
        <v>367.74479114843882</v>
      </c>
      <c r="F32" s="100">
        <v>431.63150348861558</v>
      </c>
      <c r="G32" s="100">
        <v>610.65499274940009</v>
      </c>
      <c r="H32" s="100">
        <v>367.73384993005476</v>
      </c>
      <c r="I32" s="17">
        <v>431.64662767422635</v>
      </c>
      <c r="J32" s="17">
        <v>610.67756012519999</v>
      </c>
      <c r="K32" s="17">
        <v>367.74479114843882</v>
      </c>
      <c r="L32" s="100">
        <v>431.63150348861558</v>
      </c>
      <c r="M32" s="100">
        <v>610.65499274940009</v>
      </c>
      <c r="N32" s="100">
        <v>367.73384993005476</v>
      </c>
      <c r="O32" s="18"/>
      <c r="P32" s="17">
        <v>403.3134951579778</v>
      </c>
      <c r="Q32" s="17">
        <v>559.64772927732076</v>
      </c>
      <c r="R32" s="17">
        <v>338.39075607002354</v>
      </c>
      <c r="S32" s="100">
        <v>403.30478763665678</v>
      </c>
      <c r="T32" s="100">
        <v>559.63466340552145</v>
      </c>
      <c r="U32" s="100">
        <v>338.38443153783402</v>
      </c>
      <c r="V32" s="17">
        <v>403.3134951579778</v>
      </c>
      <c r="W32" s="17">
        <v>559.64772927732076</v>
      </c>
      <c r="X32" s="17">
        <v>338.39075607002354</v>
      </c>
      <c r="Y32" s="100">
        <v>403.30478763665678</v>
      </c>
      <c r="Z32" s="100">
        <v>559.63466340552145</v>
      </c>
      <c r="AA32" s="100">
        <v>338.38443153783402</v>
      </c>
      <c r="AB32" s="18"/>
      <c r="AC32" s="17">
        <v>396.55164260520223</v>
      </c>
      <c r="AD32" s="17">
        <v>561.21881220102136</v>
      </c>
      <c r="AE32" s="17">
        <v>339.71677957894997</v>
      </c>
      <c r="AF32" s="100">
        <v>396.54736380204065</v>
      </c>
      <c r="AG32" s="100">
        <v>561.21232213062115</v>
      </c>
      <c r="AH32" s="100">
        <v>339.71364671793094</v>
      </c>
      <c r="AI32" s="17">
        <v>396.55164260520223</v>
      </c>
      <c r="AJ32" s="17">
        <v>561.21881220102136</v>
      </c>
      <c r="AK32" s="17">
        <v>339.71677957894997</v>
      </c>
      <c r="AL32" s="100">
        <v>396.54736380204065</v>
      </c>
      <c r="AM32" s="100">
        <v>561.21232213062115</v>
      </c>
      <c r="AN32" s="100">
        <v>339.71364671793094</v>
      </c>
      <c r="AO32" s="18"/>
      <c r="AP32" s="17">
        <v>388.13984667910256</v>
      </c>
      <c r="AQ32" s="17">
        <v>540.04896657564063</v>
      </c>
      <c r="AR32" s="17">
        <v>327.35784834946224</v>
      </c>
      <c r="AS32" s="100">
        <v>388.13777751945236</v>
      </c>
      <c r="AT32" s="100">
        <v>540.04584262164099</v>
      </c>
      <c r="AU32" s="100">
        <v>327.35629824781853</v>
      </c>
      <c r="AV32" s="17">
        <v>388.13984667910256</v>
      </c>
      <c r="AW32" s="17">
        <v>540.04896657564063</v>
      </c>
      <c r="AX32" s="17">
        <v>327.35784834946224</v>
      </c>
      <c r="AY32" s="100">
        <v>388.13777751945236</v>
      </c>
      <c r="AZ32" s="100">
        <v>540.04584262164099</v>
      </c>
      <c r="BA32" s="100">
        <v>327.35629824781853</v>
      </c>
      <c r="BB32" s="18"/>
      <c r="BC32" s="17">
        <v>404.66676776750097</v>
      </c>
      <c r="BD32" s="17">
        <v>571.87867863696044</v>
      </c>
      <c r="BE32" s="17">
        <v>345.83009120761756</v>
      </c>
      <c r="BF32" s="100">
        <v>404.66046477442029</v>
      </c>
      <c r="BG32" s="100">
        <v>571.86956240340112</v>
      </c>
      <c r="BH32" s="100">
        <v>345.825474894975</v>
      </c>
      <c r="BI32" s="17">
        <v>404.66676776750097</v>
      </c>
      <c r="BJ32" s="17">
        <v>571.87867863696044</v>
      </c>
      <c r="BK32" s="17">
        <v>345.83009120761756</v>
      </c>
      <c r="BL32" s="100">
        <v>404.66046477442029</v>
      </c>
      <c r="BM32" s="100">
        <v>571.86956240340112</v>
      </c>
      <c r="BN32" s="100">
        <v>345.825474894975</v>
      </c>
      <c r="BO32" s="18"/>
      <c r="BP32" s="17">
        <v>373.43823965009909</v>
      </c>
      <c r="BQ32" s="17">
        <v>519.96660315528266</v>
      </c>
      <c r="BR32" s="17">
        <v>316.7012887136828</v>
      </c>
      <c r="BS32" s="100">
        <v>373.43843251443053</v>
      </c>
      <c r="BT32" s="100">
        <v>519.96675205908264</v>
      </c>
      <c r="BU32" s="100">
        <v>316.7013630828323</v>
      </c>
      <c r="BV32" s="17">
        <v>373.43823965009909</v>
      </c>
      <c r="BW32" s="17">
        <v>519.96660315528266</v>
      </c>
      <c r="BX32" s="17">
        <v>316.7012887136828</v>
      </c>
      <c r="BY32" s="100">
        <v>373.43843251443053</v>
      </c>
      <c r="BZ32" s="100">
        <v>519.96675205908264</v>
      </c>
      <c r="CA32" s="100">
        <v>316.7013630828323</v>
      </c>
      <c r="CB32" s="18"/>
      <c r="CC32" s="17">
        <v>370.8150367051249</v>
      </c>
      <c r="CD32" s="17">
        <v>508.95897131388227</v>
      </c>
      <c r="CE32" s="17">
        <v>308.42768286695213</v>
      </c>
      <c r="CF32" s="100">
        <v>370.81123667619386</v>
      </c>
      <c r="CG32" s="100">
        <v>508.95294812688189</v>
      </c>
      <c r="CH32" s="100">
        <v>308.42476141444627</v>
      </c>
      <c r="CI32" s="17">
        <v>370.8150367051249</v>
      </c>
      <c r="CJ32" s="17">
        <v>508.95897131388227</v>
      </c>
      <c r="CK32" s="17">
        <v>308.42768286695213</v>
      </c>
      <c r="CL32" s="100">
        <v>370.81123667619386</v>
      </c>
      <c r="CM32" s="100">
        <v>508.95294812688189</v>
      </c>
      <c r="CN32" s="100">
        <v>308.42476141444627</v>
      </c>
      <c r="CO32" s="18"/>
      <c r="CP32" s="17">
        <v>385.11833264571641</v>
      </c>
      <c r="CQ32" s="17">
        <v>526.04493216228229</v>
      </c>
      <c r="CR32" s="17">
        <v>318.57520431064341</v>
      </c>
      <c r="CS32" s="100">
        <v>385.1130328441298</v>
      </c>
      <c r="CT32" s="100">
        <v>526.03697315208171</v>
      </c>
      <c r="CU32" s="100">
        <v>318.57145389525283</v>
      </c>
      <c r="CV32" s="17">
        <v>385.11833264571641</v>
      </c>
      <c r="CW32" s="17">
        <v>526.04493216228229</v>
      </c>
      <c r="CX32" s="17">
        <v>318.57520431064341</v>
      </c>
      <c r="CY32" s="100">
        <v>385.1130328441298</v>
      </c>
      <c r="CZ32" s="100">
        <v>526.03697315208171</v>
      </c>
      <c r="DA32" s="100">
        <v>318.57145389525283</v>
      </c>
      <c r="DB32" s="18"/>
      <c r="DC32" s="17">
        <v>367.64911064525859</v>
      </c>
      <c r="DD32" s="17">
        <v>501.13079918064409</v>
      </c>
      <c r="DE32" s="17">
        <v>304.44620122865035</v>
      </c>
      <c r="DF32" s="100">
        <v>367.65005616270486</v>
      </c>
      <c r="DG32" s="100">
        <v>501.1324531616433</v>
      </c>
      <c r="DH32" s="100">
        <v>304.44698646731376</v>
      </c>
      <c r="DI32" s="17">
        <v>367.64911064525859</v>
      </c>
      <c r="DJ32" s="17">
        <v>501.13079918064409</v>
      </c>
      <c r="DK32" s="17">
        <v>304.44620122865035</v>
      </c>
      <c r="DL32" s="100">
        <v>367.65005616270486</v>
      </c>
      <c r="DM32" s="100">
        <v>501.1324531616433</v>
      </c>
      <c r="DN32" s="100">
        <v>304.44698646731376</v>
      </c>
      <c r="DO32" s="18"/>
      <c r="DP32" s="17">
        <v>426.19519901279421</v>
      </c>
      <c r="DQ32" s="17">
        <v>608.56206453497873</v>
      </c>
      <c r="DR32" s="17">
        <v>364.28621052037408</v>
      </c>
      <c r="DS32" s="100">
        <v>426.1770484096711</v>
      </c>
      <c r="DT32" s="100">
        <v>608.5345640965794</v>
      </c>
      <c r="DU32" s="100">
        <v>364.27365858823657</v>
      </c>
      <c r="DV32" s="17">
        <v>426.19519901279421</v>
      </c>
      <c r="DW32" s="17">
        <v>608.56206453497873</v>
      </c>
      <c r="DX32" s="17">
        <v>364.28621052037408</v>
      </c>
      <c r="DY32" s="100">
        <v>426.1770484096711</v>
      </c>
      <c r="DZ32" s="100">
        <v>608.5345640965794</v>
      </c>
      <c r="EA32" s="100">
        <v>364.27365858823657</v>
      </c>
    </row>
    <row r="33" spans="2:132" ht="18">
      <c r="B33" s="4" t="str">
        <f>$B$58</f>
        <v>Ductless Variable Speed Heat Pump: 19 SEER, 11 HSPF</v>
      </c>
      <c r="C33" s="17">
        <v>431.5549255367028</v>
      </c>
      <c r="D33" s="17">
        <v>610.62201332519987</v>
      </c>
      <c r="E33" s="17">
        <v>367.7179272357248</v>
      </c>
      <c r="F33" s="100">
        <v>431.5421636890037</v>
      </c>
      <c r="G33" s="100">
        <v>610.60328027760011</v>
      </c>
      <c r="H33" s="100">
        <v>367.7088280436364</v>
      </c>
      <c r="I33" s="17">
        <v>431.5549255367028</v>
      </c>
      <c r="J33" s="17">
        <v>610.62201332519987</v>
      </c>
      <c r="K33" s="17">
        <v>367.7179272357248</v>
      </c>
      <c r="L33" s="100">
        <v>431.5421636890037</v>
      </c>
      <c r="M33" s="100">
        <v>610.60328027760011</v>
      </c>
      <c r="N33" s="100">
        <v>367.7088280436364</v>
      </c>
      <c r="O33" s="18"/>
      <c r="P33" s="17">
        <v>403.31007876032169</v>
      </c>
      <c r="Q33" s="17">
        <v>559.64248556592133</v>
      </c>
      <c r="R33" s="17">
        <v>338.3882618684475</v>
      </c>
      <c r="S33" s="100">
        <v>403.30611574555797</v>
      </c>
      <c r="T33" s="100">
        <v>559.63650838092167</v>
      </c>
      <c r="U33" s="100">
        <v>338.38535953118549</v>
      </c>
      <c r="V33" s="17">
        <v>403.31007876032169</v>
      </c>
      <c r="W33" s="17">
        <v>559.64248556592133</v>
      </c>
      <c r="X33" s="17">
        <v>338.3882618684475</v>
      </c>
      <c r="Y33" s="100">
        <v>403.30611574555797</v>
      </c>
      <c r="Z33" s="100">
        <v>559.63650838092167</v>
      </c>
      <c r="AA33" s="100">
        <v>338.38535953118549</v>
      </c>
      <c r="AB33" s="18"/>
      <c r="AC33" s="17">
        <v>396.55204829225977</v>
      </c>
      <c r="AD33" s="17">
        <v>561.21942754542056</v>
      </c>
      <c r="AE33" s="17">
        <v>339.71708450199577</v>
      </c>
      <c r="AF33" s="100">
        <v>396.54816974299177</v>
      </c>
      <c r="AG33" s="100">
        <v>561.2135445784204</v>
      </c>
      <c r="AH33" s="100">
        <v>339.71421686640832</v>
      </c>
      <c r="AI33" s="17">
        <v>396.55204829225977</v>
      </c>
      <c r="AJ33" s="17">
        <v>561.21942754542056</v>
      </c>
      <c r="AK33" s="17">
        <v>339.71708450199577</v>
      </c>
      <c r="AL33" s="100">
        <v>396.54816974299177</v>
      </c>
      <c r="AM33" s="100">
        <v>561.2135445784204</v>
      </c>
      <c r="AN33" s="100">
        <v>339.71421686640832</v>
      </c>
      <c r="AO33" s="18"/>
      <c r="AP33" s="17">
        <v>388.13841154220319</v>
      </c>
      <c r="AQ33" s="17">
        <v>540.04681109904038</v>
      </c>
      <c r="AR33" s="17">
        <v>327.35679005613378</v>
      </c>
      <c r="AS33" s="100">
        <v>388.13542181649461</v>
      </c>
      <c r="AT33" s="100">
        <v>540.04227001284062</v>
      </c>
      <c r="AU33" s="100">
        <v>327.35456249726298</v>
      </c>
      <c r="AV33" s="17">
        <v>388.13841154220319</v>
      </c>
      <c r="AW33" s="17">
        <v>540.04681109904038</v>
      </c>
      <c r="AX33" s="17">
        <v>327.35679005613378</v>
      </c>
      <c r="AY33" s="100">
        <v>388.13542181649461</v>
      </c>
      <c r="AZ33" s="100">
        <v>540.04227001284062</v>
      </c>
      <c r="BA33" s="100">
        <v>327.35456249726298</v>
      </c>
      <c r="BB33" s="18"/>
      <c r="BC33" s="17">
        <v>404.66797532943542</v>
      </c>
      <c r="BD33" s="17">
        <v>571.88052526056094</v>
      </c>
      <c r="BE33" s="17">
        <v>345.83098307068923</v>
      </c>
      <c r="BF33" s="100">
        <v>404.66188714958611</v>
      </c>
      <c r="BG33" s="100">
        <v>571.87171797840119</v>
      </c>
      <c r="BH33" s="100">
        <v>345.82653435594216</v>
      </c>
      <c r="BI33" s="17">
        <v>404.66797532943542</v>
      </c>
      <c r="BJ33" s="17">
        <v>571.88052526056094</v>
      </c>
      <c r="BK33" s="17">
        <v>345.83098307068923</v>
      </c>
      <c r="BL33" s="100">
        <v>404.66188714958611</v>
      </c>
      <c r="BM33" s="100">
        <v>571.87171797840119</v>
      </c>
      <c r="BN33" s="100">
        <v>345.82653435594216</v>
      </c>
      <c r="BO33" s="18"/>
      <c r="BP33" s="17">
        <v>373.43750587518616</v>
      </c>
      <c r="BQ33" s="17">
        <v>519.96544085448204</v>
      </c>
      <c r="BR33" s="17">
        <v>316.7007618177114</v>
      </c>
      <c r="BS33" s="100">
        <v>373.43746455280939</v>
      </c>
      <c r="BT33" s="100">
        <v>519.96537364728158</v>
      </c>
      <c r="BU33" s="100">
        <v>316.70065149820266</v>
      </c>
      <c r="BV33" s="17">
        <v>373.43750587518616</v>
      </c>
      <c r="BW33" s="17">
        <v>519.96544085448204</v>
      </c>
      <c r="BX33" s="17">
        <v>316.7007618177114</v>
      </c>
      <c r="BY33" s="100">
        <v>373.43746455280939</v>
      </c>
      <c r="BZ33" s="100">
        <v>519.96537364728158</v>
      </c>
      <c r="CA33" s="100">
        <v>316.70065149820266</v>
      </c>
      <c r="CB33" s="18"/>
      <c r="CC33" s="17">
        <v>370.81531003499003</v>
      </c>
      <c r="CD33" s="17">
        <v>508.95898861014268</v>
      </c>
      <c r="CE33" s="17">
        <v>308.42769124256114</v>
      </c>
      <c r="CF33" s="100">
        <v>370.81171232596859</v>
      </c>
      <c r="CG33" s="100">
        <v>508.95365914314266</v>
      </c>
      <c r="CH33" s="100">
        <v>308.42510275391146</v>
      </c>
      <c r="CI33" s="17">
        <v>370.81531003499003</v>
      </c>
      <c r="CJ33" s="17">
        <v>508.95898861014268</v>
      </c>
      <c r="CK33" s="17">
        <v>308.42769124256114</v>
      </c>
      <c r="CL33" s="100">
        <v>370.81171232596859</v>
      </c>
      <c r="CM33" s="100">
        <v>508.95365914314266</v>
      </c>
      <c r="CN33" s="100">
        <v>308.42510275391146</v>
      </c>
      <c r="CO33" s="18"/>
      <c r="CP33" s="17">
        <v>385.1179840855599</v>
      </c>
      <c r="CQ33" s="17">
        <v>526.04428006548153</v>
      </c>
      <c r="CR33" s="17">
        <v>318.57499928685638</v>
      </c>
      <c r="CS33" s="100">
        <v>385.11313062852832</v>
      </c>
      <c r="CT33" s="100">
        <v>526.03700018748145</v>
      </c>
      <c r="CU33" s="100">
        <v>318.57144981642</v>
      </c>
      <c r="CV33" s="17">
        <v>385.1179840855599</v>
      </c>
      <c r="CW33" s="17">
        <v>526.04428006548153</v>
      </c>
      <c r="CX33" s="17">
        <v>318.57499928685638</v>
      </c>
      <c r="CY33" s="100">
        <v>385.11313062852832</v>
      </c>
      <c r="CZ33" s="100">
        <v>526.03700018748145</v>
      </c>
      <c r="DA33" s="100">
        <v>318.57144981642</v>
      </c>
      <c r="DB33" s="18"/>
      <c r="DC33" s="17">
        <v>367.64983484358299</v>
      </c>
      <c r="DD33" s="17">
        <v>501.1316512754438</v>
      </c>
      <c r="DE33" s="17">
        <v>304.44664838269961</v>
      </c>
      <c r="DF33" s="100">
        <v>367.64739245143397</v>
      </c>
      <c r="DG33" s="100">
        <v>501.12834557664434</v>
      </c>
      <c r="DH33" s="100">
        <v>304.44503026033647</v>
      </c>
      <c r="DI33" s="17">
        <v>367.64983484358299</v>
      </c>
      <c r="DJ33" s="17">
        <v>501.1316512754438</v>
      </c>
      <c r="DK33" s="17">
        <v>304.44664838269961</v>
      </c>
      <c r="DL33" s="100">
        <v>367.64739245143397</v>
      </c>
      <c r="DM33" s="100">
        <v>501.12834557664434</v>
      </c>
      <c r="DN33" s="100">
        <v>304.44503026033647</v>
      </c>
      <c r="DO33" s="18"/>
      <c r="DP33" s="17">
        <v>426.19058444069628</v>
      </c>
      <c r="DQ33" s="17">
        <v>608.55504588437827</v>
      </c>
      <c r="DR33" s="17">
        <v>364.28278812917017</v>
      </c>
      <c r="DS33" s="100">
        <v>426.18748930502181</v>
      </c>
      <c r="DT33" s="100">
        <v>608.55035119577838</v>
      </c>
      <c r="DU33" s="100">
        <v>364.28050476469826</v>
      </c>
      <c r="DV33" s="17">
        <v>426.19058444069628</v>
      </c>
      <c r="DW33" s="17">
        <v>608.55504588437827</v>
      </c>
      <c r="DX33" s="17">
        <v>364.28278812917017</v>
      </c>
      <c r="DY33" s="100">
        <v>426.18748930502181</v>
      </c>
      <c r="DZ33" s="100">
        <v>608.55035119577838</v>
      </c>
      <c r="EA33" s="100">
        <v>364.28050476469826</v>
      </c>
    </row>
    <row r="34" spans="2:132" ht="18">
      <c r="B34" s="4">
        <f>$B$59</f>
        <v>0</v>
      </c>
      <c r="C34" s="17"/>
      <c r="D34" s="17"/>
      <c r="E34" s="17"/>
      <c r="F34" s="100"/>
      <c r="G34" s="100"/>
      <c r="H34" s="100"/>
      <c r="I34" s="17"/>
      <c r="J34" s="17"/>
      <c r="K34" s="17"/>
      <c r="L34" s="100"/>
      <c r="M34" s="100"/>
      <c r="N34" s="100"/>
      <c r="O34" s="18"/>
      <c r="P34" s="17"/>
      <c r="Q34" s="17"/>
      <c r="R34" s="17"/>
      <c r="S34" s="100"/>
      <c r="T34" s="100"/>
      <c r="U34" s="100"/>
      <c r="V34" s="17"/>
      <c r="W34" s="17"/>
      <c r="X34" s="17"/>
      <c r="Y34" s="100"/>
      <c r="Z34" s="100"/>
      <c r="AA34" s="100"/>
      <c r="AB34" s="18"/>
      <c r="AC34" s="17"/>
      <c r="AD34" s="17"/>
      <c r="AE34" s="17"/>
      <c r="AF34" s="100"/>
      <c r="AG34" s="100"/>
      <c r="AH34" s="100"/>
      <c r="AI34" s="17"/>
      <c r="AJ34" s="17"/>
      <c r="AK34" s="17"/>
      <c r="AL34" s="100"/>
      <c r="AM34" s="100"/>
      <c r="AN34" s="100"/>
      <c r="AO34" s="18"/>
      <c r="AP34" s="17"/>
      <c r="AQ34" s="17"/>
      <c r="AR34" s="17"/>
      <c r="AS34" s="100"/>
      <c r="AT34" s="100"/>
      <c r="AU34" s="100"/>
      <c r="AV34" s="17"/>
      <c r="AW34" s="17"/>
      <c r="AX34" s="17"/>
      <c r="AY34" s="100"/>
      <c r="AZ34" s="100"/>
      <c r="BA34" s="100"/>
      <c r="BB34" s="18"/>
      <c r="BC34" s="17"/>
      <c r="BD34" s="17"/>
      <c r="BE34" s="17"/>
      <c r="BF34" s="100"/>
      <c r="BG34" s="100"/>
      <c r="BH34" s="100"/>
      <c r="BI34" s="17"/>
      <c r="BJ34" s="17"/>
      <c r="BK34" s="17"/>
      <c r="BL34" s="100"/>
      <c r="BM34" s="100"/>
      <c r="BN34" s="100"/>
      <c r="BO34" s="18"/>
      <c r="BP34" s="17"/>
      <c r="BQ34" s="17"/>
      <c r="BR34" s="17"/>
      <c r="BS34" s="100"/>
      <c r="BT34" s="100"/>
      <c r="BU34" s="100"/>
      <c r="BV34" s="17"/>
      <c r="BW34" s="17"/>
      <c r="BX34" s="17"/>
      <c r="BY34" s="100"/>
      <c r="BZ34" s="100"/>
      <c r="CA34" s="100"/>
      <c r="CB34" s="18"/>
      <c r="CC34" s="17"/>
      <c r="CD34" s="17"/>
      <c r="CE34" s="17"/>
      <c r="CF34" s="100"/>
      <c r="CG34" s="100"/>
      <c r="CH34" s="100"/>
      <c r="CI34" s="17"/>
      <c r="CJ34" s="17"/>
      <c r="CK34" s="17"/>
      <c r="CL34" s="100"/>
      <c r="CM34" s="100"/>
      <c r="CN34" s="100"/>
      <c r="CO34" s="18"/>
      <c r="CP34" s="17"/>
      <c r="CQ34" s="17"/>
      <c r="CR34" s="17"/>
      <c r="CS34" s="100"/>
      <c r="CT34" s="100"/>
      <c r="CU34" s="100"/>
      <c r="CV34" s="17"/>
      <c r="CW34" s="17"/>
      <c r="CX34" s="17"/>
      <c r="CY34" s="100"/>
      <c r="CZ34" s="100"/>
      <c r="DA34" s="100"/>
      <c r="DB34" s="18"/>
      <c r="DC34" s="17"/>
      <c r="DD34" s="17"/>
      <c r="DE34" s="17"/>
      <c r="DF34" s="100"/>
      <c r="DG34" s="100"/>
      <c r="DH34" s="100"/>
      <c r="DI34" s="17"/>
      <c r="DJ34" s="17"/>
      <c r="DK34" s="17"/>
      <c r="DL34" s="100"/>
      <c r="DM34" s="100"/>
      <c r="DN34" s="100"/>
      <c r="DO34" s="18"/>
      <c r="DP34" s="17"/>
      <c r="DQ34" s="17"/>
      <c r="DR34" s="17"/>
      <c r="DS34" s="100"/>
      <c r="DT34" s="100"/>
      <c r="DU34" s="100"/>
      <c r="DV34" s="17"/>
      <c r="DW34" s="17"/>
      <c r="DX34" s="17"/>
      <c r="DY34" s="100"/>
      <c r="DZ34" s="100"/>
      <c r="EA34" s="100"/>
    </row>
    <row r="35" spans="2:132" ht="18">
      <c r="B35" s="4">
        <f>$B$60</f>
        <v>0</v>
      </c>
      <c r="C35" s="17"/>
      <c r="D35" s="17"/>
      <c r="E35" s="17"/>
      <c r="F35" s="100"/>
      <c r="G35" s="100"/>
      <c r="H35" s="100"/>
      <c r="I35" s="17"/>
      <c r="J35" s="17"/>
      <c r="K35" s="17"/>
      <c r="L35" s="100"/>
      <c r="M35" s="100"/>
      <c r="N35" s="100"/>
      <c r="O35" s="18"/>
      <c r="P35" s="17"/>
      <c r="Q35" s="17"/>
      <c r="R35" s="17"/>
      <c r="S35" s="100"/>
      <c r="T35" s="100"/>
      <c r="U35" s="100"/>
      <c r="V35" s="17"/>
      <c r="W35" s="17"/>
      <c r="X35" s="17"/>
      <c r="Y35" s="100"/>
      <c r="Z35" s="100"/>
      <c r="AA35" s="100"/>
      <c r="AB35" s="18"/>
      <c r="AC35" s="17"/>
      <c r="AD35" s="17"/>
      <c r="AE35" s="17"/>
      <c r="AF35" s="100"/>
      <c r="AG35" s="100"/>
      <c r="AH35" s="100"/>
      <c r="AI35" s="17"/>
      <c r="AJ35" s="17"/>
      <c r="AK35" s="17"/>
      <c r="AL35" s="100"/>
      <c r="AM35" s="100"/>
      <c r="AN35" s="100"/>
      <c r="AO35" s="18"/>
      <c r="AP35" s="17"/>
      <c r="AQ35" s="17"/>
      <c r="AR35" s="17"/>
      <c r="AS35" s="100"/>
      <c r="AT35" s="100"/>
      <c r="AU35" s="100"/>
      <c r="AV35" s="17"/>
      <c r="AW35" s="17"/>
      <c r="AX35" s="17"/>
      <c r="AY35" s="100"/>
      <c r="AZ35" s="100"/>
      <c r="BA35" s="100"/>
      <c r="BB35" s="18"/>
      <c r="BC35" s="17"/>
      <c r="BD35" s="17"/>
      <c r="BE35" s="17"/>
      <c r="BF35" s="100"/>
      <c r="BG35" s="100"/>
      <c r="BH35" s="100"/>
      <c r="BI35" s="17"/>
      <c r="BJ35" s="17"/>
      <c r="BK35" s="17"/>
      <c r="BL35" s="100"/>
      <c r="BM35" s="100"/>
      <c r="BN35" s="100"/>
      <c r="BO35" s="18"/>
      <c r="BP35" s="17"/>
      <c r="BQ35" s="17"/>
      <c r="BR35" s="17"/>
      <c r="BS35" s="100"/>
      <c r="BT35" s="100"/>
      <c r="BU35" s="100"/>
      <c r="BV35" s="17"/>
      <c r="BW35" s="17"/>
      <c r="BX35" s="17"/>
      <c r="BY35" s="100"/>
      <c r="BZ35" s="100"/>
      <c r="CA35" s="100"/>
      <c r="CB35" s="18"/>
      <c r="CC35" s="17"/>
      <c r="CD35" s="17"/>
      <c r="CE35" s="17"/>
      <c r="CF35" s="100"/>
      <c r="CG35" s="100"/>
      <c r="CH35" s="100"/>
      <c r="CI35" s="17"/>
      <c r="CJ35" s="17"/>
      <c r="CK35" s="17"/>
      <c r="CL35" s="100"/>
      <c r="CM35" s="100"/>
      <c r="CN35" s="100"/>
      <c r="CO35" s="18"/>
      <c r="CP35" s="17"/>
      <c r="CQ35" s="17"/>
      <c r="CR35" s="17"/>
      <c r="CS35" s="100"/>
      <c r="CT35" s="100"/>
      <c r="CU35" s="100"/>
      <c r="CV35" s="17"/>
      <c r="CW35" s="17"/>
      <c r="CX35" s="17"/>
      <c r="CY35" s="100"/>
      <c r="CZ35" s="100"/>
      <c r="DA35" s="100"/>
      <c r="DB35" s="18"/>
      <c r="DC35" s="17"/>
      <c r="DD35" s="17"/>
      <c r="DE35" s="17"/>
      <c r="DF35" s="100"/>
      <c r="DG35" s="100"/>
      <c r="DH35" s="100"/>
      <c r="DI35" s="17"/>
      <c r="DJ35" s="17"/>
      <c r="DK35" s="17"/>
      <c r="DL35" s="100"/>
      <c r="DM35" s="100"/>
      <c r="DN35" s="100"/>
      <c r="DO35" s="18"/>
      <c r="DP35" s="17"/>
      <c r="DQ35" s="17"/>
      <c r="DR35" s="17"/>
      <c r="DS35" s="100"/>
      <c r="DT35" s="100"/>
      <c r="DU35" s="100"/>
      <c r="DV35" s="17"/>
      <c r="DW35" s="17"/>
      <c r="DX35" s="17"/>
      <c r="DY35" s="100"/>
      <c r="DZ35" s="100"/>
      <c r="EA35" s="100"/>
    </row>
    <row r="36" spans="2:132" ht="18">
      <c r="B36" s="4">
        <f>$B$61</f>
        <v>0</v>
      </c>
      <c r="C36" s="17"/>
      <c r="D36" s="17"/>
      <c r="E36" s="17"/>
      <c r="F36" s="100"/>
      <c r="G36" s="100"/>
      <c r="H36" s="100"/>
      <c r="I36" s="17"/>
      <c r="J36" s="17"/>
      <c r="K36" s="17"/>
      <c r="L36" s="100"/>
      <c r="M36" s="100"/>
      <c r="N36" s="100"/>
      <c r="O36" s="18"/>
      <c r="P36" s="17"/>
      <c r="Q36" s="17"/>
      <c r="R36" s="17"/>
      <c r="S36" s="100"/>
      <c r="T36" s="100"/>
      <c r="U36" s="100"/>
      <c r="V36" s="17"/>
      <c r="W36" s="17"/>
      <c r="X36" s="17"/>
      <c r="Y36" s="100"/>
      <c r="Z36" s="100"/>
      <c r="AA36" s="100"/>
      <c r="AB36" s="18"/>
      <c r="AC36" s="17"/>
      <c r="AD36" s="17"/>
      <c r="AE36" s="17"/>
      <c r="AF36" s="100"/>
      <c r="AG36" s="100"/>
      <c r="AH36" s="100"/>
      <c r="AI36" s="17"/>
      <c r="AJ36" s="17"/>
      <c r="AK36" s="17"/>
      <c r="AL36" s="100"/>
      <c r="AM36" s="100"/>
      <c r="AN36" s="100"/>
      <c r="AO36" s="18"/>
      <c r="AP36" s="17"/>
      <c r="AQ36" s="17"/>
      <c r="AR36" s="17"/>
      <c r="AS36" s="100"/>
      <c r="AT36" s="100"/>
      <c r="AU36" s="100"/>
      <c r="AV36" s="17"/>
      <c r="AW36" s="17"/>
      <c r="AX36" s="17"/>
      <c r="AY36" s="100"/>
      <c r="AZ36" s="100"/>
      <c r="BA36" s="100"/>
      <c r="BB36" s="18"/>
      <c r="BC36" s="17"/>
      <c r="BD36" s="17"/>
      <c r="BE36" s="17"/>
      <c r="BF36" s="100"/>
      <c r="BG36" s="100"/>
      <c r="BH36" s="100"/>
      <c r="BI36" s="17"/>
      <c r="BJ36" s="17"/>
      <c r="BK36" s="17"/>
      <c r="BL36" s="100"/>
      <c r="BM36" s="100"/>
      <c r="BN36" s="100"/>
      <c r="BO36" s="18"/>
      <c r="BP36" s="17"/>
      <c r="BQ36" s="17"/>
      <c r="BR36" s="17"/>
      <c r="BS36" s="100"/>
      <c r="BT36" s="100"/>
      <c r="BU36" s="100"/>
      <c r="BV36" s="17"/>
      <c r="BW36" s="17"/>
      <c r="BX36" s="17"/>
      <c r="BY36" s="100"/>
      <c r="BZ36" s="100"/>
      <c r="CA36" s="100"/>
      <c r="CB36" s="18"/>
      <c r="CC36" s="17"/>
      <c r="CD36" s="17"/>
      <c r="CE36" s="17"/>
      <c r="CF36" s="100"/>
      <c r="CG36" s="100"/>
      <c r="CH36" s="100"/>
      <c r="CI36" s="17"/>
      <c r="CJ36" s="17"/>
      <c r="CK36" s="17"/>
      <c r="CL36" s="100"/>
      <c r="CM36" s="100"/>
      <c r="CN36" s="100"/>
      <c r="CO36" s="18"/>
      <c r="CP36" s="17"/>
      <c r="CQ36" s="17"/>
      <c r="CR36" s="17"/>
      <c r="CS36" s="100"/>
      <c r="CT36" s="100"/>
      <c r="CU36" s="100"/>
      <c r="CV36" s="17"/>
      <c r="CW36" s="17"/>
      <c r="CX36" s="17"/>
      <c r="CY36" s="100"/>
      <c r="CZ36" s="100"/>
      <c r="DA36" s="100"/>
      <c r="DB36" s="18"/>
      <c r="DC36" s="17"/>
      <c r="DD36" s="17"/>
      <c r="DE36" s="17"/>
      <c r="DF36" s="100"/>
      <c r="DG36" s="100"/>
      <c r="DH36" s="100"/>
      <c r="DI36" s="17"/>
      <c r="DJ36" s="17"/>
      <c r="DK36" s="17"/>
      <c r="DL36" s="100"/>
      <c r="DM36" s="100"/>
      <c r="DN36" s="100"/>
      <c r="DO36" s="18"/>
      <c r="DP36" s="17"/>
      <c r="DQ36" s="17"/>
      <c r="DR36" s="17"/>
      <c r="DS36" s="100"/>
      <c r="DT36" s="100"/>
      <c r="DU36" s="100"/>
      <c r="DV36" s="17"/>
      <c r="DW36" s="17"/>
      <c r="DX36" s="17"/>
      <c r="DY36" s="100"/>
      <c r="DZ36" s="100"/>
      <c r="EA36" s="100"/>
    </row>
    <row r="37" spans="2:132" ht="18">
      <c r="B37" s="4">
        <f>$B$62</f>
        <v>0</v>
      </c>
      <c r="C37" s="17"/>
      <c r="D37" s="17"/>
      <c r="E37" s="17"/>
      <c r="F37" s="100"/>
      <c r="G37" s="100"/>
      <c r="H37" s="100"/>
      <c r="I37" s="17"/>
      <c r="J37" s="17"/>
      <c r="K37" s="17"/>
      <c r="L37" s="100"/>
      <c r="M37" s="100"/>
      <c r="N37" s="100"/>
      <c r="O37" s="18"/>
      <c r="P37" s="17"/>
      <c r="Q37" s="17"/>
      <c r="R37" s="17"/>
      <c r="S37" s="100"/>
      <c r="T37" s="100"/>
      <c r="U37" s="100"/>
      <c r="V37" s="17"/>
      <c r="W37" s="17"/>
      <c r="X37" s="17"/>
      <c r="Y37" s="100"/>
      <c r="Z37" s="100"/>
      <c r="AA37" s="100"/>
      <c r="AB37" s="18"/>
      <c r="AC37" s="17"/>
      <c r="AD37" s="17"/>
      <c r="AE37" s="17"/>
      <c r="AF37" s="100"/>
      <c r="AG37" s="100"/>
      <c r="AH37" s="100"/>
      <c r="AI37" s="17"/>
      <c r="AJ37" s="17"/>
      <c r="AK37" s="17"/>
      <c r="AL37" s="100"/>
      <c r="AM37" s="100"/>
      <c r="AN37" s="100"/>
      <c r="AO37" s="18"/>
      <c r="AP37" s="17"/>
      <c r="AQ37" s="17"/>
      <c r="AR37" s="17"/>
      <c r="AS37" s="100"/>
      <c r="AT37" s="100"/>
      <c r="AU37" s="100"/>
      <c r="AV37" s="17"/>
      <c r="AW37" s="17"/>
      <c r="AX37" s="17"/>
      <c r="AY37" s="100"/>
      <c r="AZ37" s="100"/>
      <c r="BA37" s="100"/>
      <c r="BB37" s="18"/>
      <c r="BC37" s="17"/>
      <c r="BD37" s="17"/>
      <c r="BE37" s="17"/>
      <c r="BF37" s="100"/>
      <c r="BG37" s="100"/>
      <c r="BH37" s="100"/>
      <c r="BI37" s="17"/>
      <c r="BJ37" s="17"/>
      <c r="BK37" s="17"/>
      <c r="BL37" s="100"/>
      <c r="BM37" s="100"/>
      <c r="BN37" s="100"/>
      <c r="BO37" s="18"/>
      <c r="BP37" s="17"/>
      <c r="BQ37" s="17"/>
      <c r="BR37" s="17"/>
      <c r="BS37" s="100"/>
      <c r="BT37" s="100"/>
      <c r="BU37" s="100"/>
      <c r="BV37" s="17"/>
      <c r="BW37" s="17"/>
      <c r="BX37" s="17"/>
      <c r="BY37" s="100"/>
      <c r="BZ37" s="100"/>
      <c r="CA37" s="100"/>
      <c r="CB37" s="18"/>
      <c r="CC37" s="17"/>
      <c r="CD37" s="17"/>
      <c r="CE37" s="17"/>
      <c r="CF37" s="100"/>
      <c r="CG37" s="100"/>
      <c r="CH37" s="100"/>
      <c r="CI37" s="17"/>
      <c r="CJ37" s="17"/>
      <c r="CK37" s="17"/>
      <c r="CL37" s="100"/>
      <c r="CM37" s="100"/>
      <c r="CN37" s="100"/>
      <c r="CO37" s="18"/>
      <c r="CP37" s="17"/>
      <c r="CQ37" s="17"/>
      <c r="CR37" s="17"/>
      <c r="CS37" s="100"/>
      <c r="CT37" s="100"/>
      <c r="CU37" s="100"/>
      <c r="CV37" s="17"/>
      <c r="CW37" s="17"/>
      <c r="CX37" s="17"/>
      <c r="CY37" s="100"/>
      <c r="CZ37" s="100"/>
      <c r="DA37" s="100"/>
      <c r="DB37" s="18"/>
      <c r="DC37" s="17"/>
      <c r="DD37" s="17"/>
      <c r="DE37" s="17"/>
      <c r="DF37" s="100"/>
      <c r="DG37" s="100"/>
      <c r="DH37" s="100"/>
      <c r="DI37" s="17"/>
      <c r="DJ37" s="17"/>
      <c r="DK37" s="17"/>
      <c r="DL37" s="100"/>
      <c r="DM37" s="100"/>
      <c r="DN37" s="100"/>
      <c r="DO37" s="18"/>
      <c r="DP37" s="17"/>
      <c r="DQ37" s="17"/>
      <c r="DR37" s="17"/>
      <c r="DS37" s="100"/>
      <c r="DT37" s="100"/>
      <c r="DU37" s="100"/>
      <c r="DV37" s="17"/>
      <c r="DW37" s="17"/>
      <c r="DX37" s="17"/>
      <c r="DY37" s="100"/>
      <c r="DZ37" s="100"/>
      <c r="EA37" s="100"/>
    </row>
    <row r="38" spans="2:132" ht="18">
      <c r="B38" s="4">
        <f>$B$63</f>
        <v>0</v>
      </c>
      <c r="C38" s="17"/>
      <c r="D38" s="17"/>
      <c r="E38" s="17"/>
      <c r="F38" s="100"/>
      <c r="G38" s="100"/>
      <c r="H38" s="100"/>
      <c r="I38" s="17"/>
      <c r="J38" s="17"/>
      <c r="K38" s="17"/>
      <c r="L38" s="100"/>
      <c r="M38" s="100"/>
      <c r="N38" s="100"/>
      <c r="O38" s="18"/>
      <c r="P38" s="17"/>
      <c r="Q38" s="17"/>
      <c r="R38" s="17"/>
      <c r="S38" s="100"/>
      <c r="T38" s="100"/>
      <c r="U38" s="100"/>
      <c r="V38" s="17"/>
      <c r="W38" s="17"/>
      <c r="X38" s="17"/>
      <c r="Y38" s="100"/>
      <c r="Z38" s="100"/>
      <c r="AA38" s="100"/>
      <c r="AB38" s="18"/>
      <c r="AC38" s="17"/>
      <c r="AD38" s="17"/>
      <c r="AE38" s="17"/>
      <c r="AF38" s="100"/>
      <c r="AG38" s="100"/>
      <c r="AH38" s="100"/>
      <c r="AI38" s="17"/>
      <c r="AJ38" s="17"/>
      <c r="AK38" s="17"/>
      <c r="AL38" s="100"/>
      <c r="AM38" s="100"/>
      <c r="AN38" s="100"/>
      <c r="AO38" s="18"/>
      <c r="AP38" s="17"/>
      <c r="AQ38" s="17"/>
      <c r="AR38" s="17"/>
      <c r="AS38" s="100"/>
      <c r="AT38" s="100"/>
      <c r="AU38" s="100"/>
      <c r="AV38" s="17"/>
      <c r="AW38" s="17"/>
      <c r="AX38" s="17"/>
      <c r="AY38" s="100"/>
      <c r="AZ38" s="100"/>
      <c r="BA38" s="100"/>
      <c r="BB38" s="18"/>
      <c r="BC38" s="17"/>
      <c r="BD38" s="17"/>
      <c r="BE38" s="17"/>
      <c r="BF38" s="100"/>
      <c r="BG38" s="100"/>
      <c r="BH38" s="100"/>
      <c r="BI38" s="17"/>
      <c r="BJ38" s="17"/>
      <c r="BK38" s="17"/>
      <c r="BL38" s="100"/>
      <c r="BM38" s="100"/>
      <c r="BN38" s="100"/>
      <c r="BO38" s="18"/>
      <c r="BP38" s="17"/>
      <c r="BQ38" s="17"/>
      <c r="BR38" s="17"/>
      <c r="BS38" s="100"/>
      <c r="BT38" s="100"/>
      <c r="BU38" s="100"/>
      <c r="BV38" s="17"/>
      <c r="BW38" s="17"/>
      <c r="BX38" s="17"/>
      <c r="BY38" s="100"/>
      <c r="BZ38" s="100"/>
      <c r="CA38" s="100"/>
      <c r="CB38" s="18"/>
      <c r="CC38" s="17"/>
      <c r="CD38" s="17"/>
      <c r="CE38" s="17"/>
      <c r="CF38" s="100"/>
      <c r="CG38" s="100"/>
      <c r="CH38" s="100"/>
      <c r="CI38" s="17"/>
      <c r="CJ38" s="17"/>
      <c r="CK38" s="17"/>
      <c r="CL38" s="100"/>
      <c r="CM38" s="100"/>
      <c r="CN38" s="100"/>
      <c r="CO38" s="18"/>
      <c r="CP38" s="17"/>
      <c r="CQ38" s="17"/>
      <c r="CR38" s="17"/>
      <c r="CS38" s="100"/>
      <c r="CT38" s="100"/>
      <c r="CU38" s="100"/>
      <c r="CV38" s="17"/>
      <c r="CW38" s="17"/>
      <c r="CX38" s="17"/>
      <c r="CY38" s="100"/>
      <c r="CZ38" s="100"/>
      <c r="DA38" s="100"/>
      <c r="DB38" s="18"/>
      <c r="DC38" s="17"/>
      <c r="DD38" s="17"/>
      <c r="DE38" s="17"/>
      <c r="DF38" s="100"/>
      <c r="DG38" s="100"/>
      <c r="DH38" s="100"/>
      <c r="DI38" s="17"/>
      <c r="DJ38" s="17"/>
      <c r="DK38" s="17"/>
      <c r="DL38" s="100"/>
      <c r="DM38" s="100"/>
      <c r="DN38" s="100"/>
      <c r="DO38" s="18"/>
      <c r="DP38" s="17"/>
      <c r="DQ38" s="17"/>
      <c r="DR38" s="17"/>
      <c r="DS38" s="100"/>
      <c r="DT38" s="100"/>
      <c r="DU38" s="100"/>
      <c r="DV38" s="17"/>
      <c r="DW38" s="17"/>
      <c r="DX38" s="17"/>
      <c r="DY38" s="100"/>
      <c r="DZ38" s="100"/>
      <c r="EA38" s="100"/>
    </row>
    <row r="39" spans="2:132" ht="18">
      <c r="B39" s="4">
        <f>$B$64</f>
        <v>0</v>
      </c>
      <c r="C39" s="17"/>
      <c r="D39" s="17"/>
      <c r="E39" s="17"/>
      <c r="F39" s="100"/>
      <c r="G39" s="100"/>
      <c r="H39" s="100"/>
      <c r="I39" s="17"/>
      <c r="J39" s="17"/>
      <c r="K39" s="17"/>
      <c r="L39" s="100"/>
      <c r="M39" s="100"/>
      <c r="N39" s="100"/>
      <c r="O39" s="18"/>
      <c r="P39" s="17"/>
      <c r="Q39" s="17"/>
      <c r="R39" s="17"/>
      <c r="S39" s="100"/>
      <c r="T39" s="100"/>
      <c r="U39" s="100"/>
      <c r="V39" s="17"/>
      <c r="W39" s="17"/>
      <c r="X39" s="17"/>
      <c r="Y39" s="100"/>
      <c r="Z39" s="100"/>
      <c r="AA39" s="100"/>
      <c r="AB39" s="18"/>
      <c r="AC39" s="17"/>
      <c r="AD39" s="17"/>
      <c r="AE39" s="17"/>
      <c r="AF39" s="100"/>
      <c r="AG39" s="100"/>
      <c r="AH39" s="100"/>
      <c r="AI39" s="17"/>
      <c r="AJ39" s="17"/>
      <c r="AK39" s="17"/>
      <c r="AL39" s="100"/>
      <c r="AM39" s="100"/>
      <c r="AN39" s="100"/>
      <c r="AO39" s="18"/>
      <c r="AP39" s="17"/>
      <c r="AQ39" s="17"/>
      <c r="AR39" s="17"/>
      <c r="AS39" s="100"/>
      <c r="AT39" s="100"/>
      <c r="AU39" s="100"/>
      <c r="AV39" s="17"/>
      <c r="AW39" s="17"/>
      <c r="AX39" s="17"/>
      <c r="AY39" s="100"/>
      <c r="AZ39" s="100"/>
      <c r="BA39" s="100"/>
      <c r="BB39" s="18"/>
      <c r="BC39" s="17"/>
      <c r="BD39" s="17"/>
      <c r="BE39" s="17"/>
      <c r="BF39" s="100"/>
      <c r="BG39" s="100"/>
      <c r="BH39" s="100"/>
      <c r="BI39" s="17"/>
      <c r="BJ39" s="17"/>
      <c r="BK39" s="17"/>
      <c r="BL39" s="100"/>
      <c r="BM39" s="100"/>
      <c r="BN39" s="100"/>
      <c r="BO39" s="18"/>
      <c r="BP39" s="17"/>
      <c r="BQ39" s="17"/>
      <c r="BR39" s="17"/>
      <c r="BS39" s="100"/>
      <c r="BT39" s="100"/>
      <c r="BU39" s="100"/>
      <c r="BV39" s="17"/>
      <c r="BW39" s="17"/>
      <c r="BX39" s="17"/>
      <c r="BY39" s="100"/>
      <c r="BZ39" s="100"/>
      <c r="CA39" s="100"/>
      <c r="CB39" s="18"/>
      <c r="CC39" s="17"/>
      <c r="CD39" s="17"/>
      <c r="CE39" s="17"/>
      <c r="CF39" s="100"/>
      <c r="CG39" s="100"/>
      <c r="CH39" s="100"/>
      <c r="CI39" s="17"/>
      <c r="CJ39" s="17"/>
      <c r="CK39" s="17"/>
      <c r="CL39" s="100"/>
      <c r="CM39" s="100"/>
      <c r="CN39" s="100"/>
      <c r="CO39" s="18"/>
      <c r="CP39" s="17"/>
      <c r="CQ39" s="17"/>
      <c r="CR39" s="17"/>
      <c r="CS39" s="100"/>
      <c r="CT39" s="100"/>
      <c r="CU39" s="100"/>
      <c r="CV39" s="17"/>
      <c r="CW39" s="17"/>
      <c r="CX39" s="17"/>
      <c r="CY39" s="100"/>
      <c r="CZ39" s="100"/>
      <c r="DA39" s="100"/>
      <c r="DB39" s="18"/>
      <c r="DC39" s="17"/>
      <c r="DD39" s="17"/>
      <c r="DE39" s="17"/>
      <c r="DF39" s="100"/>
      <c r="DG39" s="100"/>
      <c r="DH39" s="100"/>
      <c r="DI39" s="17"/>
      <c r="DJ39" s="17"/>
      <c r="DK39" s="17"/>
      <c r="DL39" s="100"/>
      <c r="DM39" s="100"/>
      <c r="DN39" s="100"/>
      <c r="DO39" s="18"/>
      <c r="DP39" s="17"/>
      <c r="DQ39" s="17"/>
      <c r="DR39" s="17"/>
      <c r="DS39" s="100"/>
      <c r="DT39" s="100"/>
      <c r="DU39" s="100"/>
      <c r="DV39" s="17"/>
      <c r="DW39" s="17"/>
      <c r="DX39" s="17"/>
      <c r="DY39" s="100"/>
      <c r="DZ39" s="100"/>
      <c r="EA39" s="100"/>
    </row>
    <row r="40" spans="2:132">
      <c r="O40" s="75"/>
      <c r="AB40" s="75"/>
      <c r="AO40" s="75"/>
      <c r="BB40" s="75"/>
      <c r="BO40" s="75"/>
      <c r="CB40" s="75"/>
      <c r="CO40" s="75"/>
      <c r="DB40" s="75"/>
      <c r="DO40" s="75"/>
    </row>
    <row r="41" spans="2:132">
      <c r="B41" s="4" t="s">
        <v>23</v>
      </c>
      <c r="C41" s="122">
        <f>$C$55</f>
        <v>1</v>
      </c>
      <c r="D41" s="123"/>
      <c r="E41" s="123"/>
      <c r="F41" s="123"/>
      <c r="G41" s="123"/>
      <c r="H41" s="123"/>
      <c r="I41" s="123"/>
      <c r="J41" s="123"/>
      <c r="K41" s="123"/>
      <c r="L41" s="123"/>
      <c r="M41" s="123"/>
      <c r="N41" s="123"/>
      <c r="O41" s="20"/>
      <c r="P41" s="122">
        <f>$C$56</f>
        <v>2</v>
      </c>
      <c r="Q41" s="123"/>
      <c r="R41" s="123"/>
      <c r="S41" s="123"/>
      <c r="T41" s="123"/>
      <c r="U41" s="123"/>
      <c r="V41" s="123"/>
      <c r="W41" s="123"/>
      <c r="X41" s="123"/>
      <c r="Y41" s="123"/>
      <c r="Z41" s="123"/>
      <c r="AA41" s="123"/>
      <c r="AB41" s="20"/>
      <c r="AC41" s="122">
        <f>$C$57</f>
        <v>3</v>
      </c>
      <c r="AD41" s="123"/>
      <c r="AE41" s="123"/>
      <c r="AF41" s="123"/>
      <c r="AG41" s="123"/>
      <c r="AH41" s="123"/>
      <c r="AI41" s="123"/>
      <c r="AJ41" s="123"/>
      <c r="AK41" s="123"/>
      <c r="AL41" s="123"/>
      <c r="AM41" s="123"/>
      <c r="AN41" s="123"/>
      <c r="AO41" s="20"/>
      <c r="AP41" s="122">
        <f>$C$58</f>
        <v>4</v>
      </c>
      <c r="AQ41" s="123"/>
      <c r="AR41" s="123"/>
      <c r="AS41" s="123"/>
      <c r="AT41" s="123"/>
      <c r="AU41" s="123"/>
      <c r="AV41" s="123"/>
      <c r="AW41" s="123"/>
      <c r="AX41" s="123"/>
      <c r="AY41" s="123"/>
      <c r="AZ41" s="123"/>
      <c r="BA41" s="123"/>
      <c r="BB41" s="11"/>
      <c r="BC41" s="122">
        <f>$C$59</f>
        <v>5</v>
      </c>
      <c r="BD41" s="123"/>
      <c r="BE41" s="123"/>
      <c r="BF41" s="123"/>
      <c r="BG41" s="123"/>
      <c r="BH41" s="123"/>
      <c r="BI41" s="123"/>
      <c r="BJ41" s="123"/>
      <c r="BK41" s="123"/>
      <c r="BL41" s="123"/>
      <c r="BM41" s="123"/>
      <c r="BN41" s="123"/>
      <c r="BO41" s="12"/>
      <c r="BP41" s="122">
        <f>$C$60</f>
        <v>6</v>
      </c>
      <c r="BQ41" s="123"/>
      <c r="BR41" s="123"/>
      <c r="BS41" s="123"/>
      <c r="BT41" s="123"/>
      <c r="BU41" s="123"/>
      <c r="BV41" s="123"/>
      <c r="BW41" s="123"/>
      <c r="BX41" s="123"/>
      <c r="BY41" s="123"/>
      <c r="BZ41" s="123"/>
      <c r="CA41" s="124"/>
      <c r="CB41" s="12"/>
      <c r="CC41" s="122">
        <f>$C$61</f>
        <v>11</v>
      </c>
      <c r="CD41" s="123"/>
      <c r="CE41" s="123"/>
      <c r="CF41" s="123"/>
      <c r="CG41" s="123"/>
      <c r="CH41" s="123"/>
      <c r="CI41" s="123"/>
      <c r="CJ41" s="123"/>
      <c r="CK41" s="123"/>
      <c r="CL41" s="123"/>
      <c r="CM41" s="123"/>
      <c r="CN41" s="123"/>
      <c r="CO41" s="12"/>
      <c r="CP41" s="122">
        <f>$C$62</f>
        <v>12</v>
      </c>
      <c r="CQ41" s="123"/>
      <c r="CR41" s="123"/>
      <c r="CS41" s="123"/>
      <c r="CT41" s="123"/>
      <c r="CU41" s="123"/>
      <c r="CV41" s="123"/>
      <c r="CW41" s="123"/>
      <c r="CX41" s="123"/>
      <c r="CY41" s="123"/>
      <c r="CZ41" s="123"/>
      <c r="DA41" s="123"/>
      <c r="DB41" s="12"/>
      <c r="DC41" s="122">
        <f>$C$63</f>
        <v>13</v>
      </c>
      <c r="DD41" s="123"/>
      <c r="DE41" s="123"/>
      <c r="DF41" s="123"/>
      <c r="DG41" s="123"/>
      <c r="DH41" s="123"/>
      <c r="DI41" s="123"/>
      <c r="DJ41" s="123"/>
      <c r="DK41" s="123"/>
      <c r="DL41" s="123"/>
      <c r="DM41" s="123"/>
      <c r="DN41" s="123"/>
      <c r="DO41" s="12"/>
      <c r="DP41" s="122">
        <f>$C$64</f>
        <v>16</v>
      </c>
      <c r="DQ41" s="123"/>
      <c r="DR41" s="123"/>
      <c r="DS41" s="123"/>
      <c r="DT41" s="123"/>
      <c r="DU41" s="123"/>
      <c r="DV41" s="123"/>
      <c r="DW41" s="123"/>
      <c r="DX41" s="123"/>
      <c r="DY41" s="123"/>
      <c r="DZ41" s="123"/>
      <c r="EA41" s="123"/>
    </row>
    <row r="42" spans="2:132">
      <c r="B42" s="4"/>
      <c r="C42" s="19" t="str">
        <f>$D$55</f>
        <v>PG&amp;E-No-No</v>
      </c>
      <c r="D42" s="19" t="str">
        <f>$D$56</f>
        <v>Propane provider-No-No</v>
      </c>
      <c r="E42" s="19" t="str">
        <f>$D$57</f>
        <v>Other-No-No</v>
      </c>
      <c r="F42" s="19" t="str">
        <f>$D$58</f>
        <v>PG&amp;E-No-Yes</v>
      </c>
      <c r="G42" s="19" t="str">
        <f>$D$59</f>
        <v>Propane provider-No-Yes</v>
      </c>
      <c r="H42" s="19" t="str">
        <f>$D$60</f>
        <v>Other-No-Yes</v>
      </c>
      <c r="I42" s="19" t="str">
        <f>$D$61</f>
        <v>PG&amp;E-Yes-No</v>
      </c>
      <c r="J42" s="19" t="str">
        <f>$D$62</f>
        <v>Propane provider-Yes-No</v>
      </c>
      <c r="K42" s="19" t="str">
        <f>$D$63</f>
        <v>Other-Yes-No</v>
      </c>
      <c r="L42" s="19" t="str">
        <f>$D$64</f>
        <v>PG&amp;E-Yes-Yes</v>
      </c>
      <c r="M42" s="19" t="str">
        <f>$D$65</f>
        <v>Propane provider-Yes-Yes</v>
      </c>
      <c r="N42" s="19" t="str">
        <f>$D$66</f>
        <v>Other-Yes-Yes</v>
      </c>
      <c r="O42" s="9"/>
      <c r="P42" s="19" t="str">
        <f>$D$55</f>
        <v>PG&amp;E-No-No</v>
      </c>
      <c r="Q42" s="19" t="str">
        <f>$D$56</f>
        <v>Propane provider-No-No</v>
      </c>
      <c r="R42" s="19" t="str">
        <f>$D$57</f>
        <v>Other-No-No</v>
      </c>
      <c r="S42" s="19" t="str">
        <f>$D$58</f>
        <v>PG&amp;E-No-Yes</v>
      </c>
      <c r="T42" s="19" t="str">
        <f>$D$59</f>
        <v>Propane provider-No-Yes</v>
      </c>
      <c r="U42" s="19" t="str">
        <f>$D$60</f>
        <v>Other-No-Yes</v>
      </c>
      <c r="V42" s="19" t="str">
        <f>$D$61</f>
        <v>PG&amp;E-Yes-No</v>
      </c>
      <c r="W42" s="19" t="str">
        <f>$D$62</f>
        <v>Propane provider-Yes-No</v>
      </c>
      <c r="X42" s="19" t="str">
        <f>$D$63</f>
        <v>Other-Yes-No</v>
      </c>
      <c r="Y42" s="19" t="str">
        <f>$D$64</f>
        <v>PG&amp;E-Yes-Yes</v>
      </c>
      <c r="Z42" s="19" t="str">
        <f>$D$65</f>
        <v>Propane provider-Yes-Yes</v>
      </c>
      <c r="AA42" s="19" t="str">
        <f>$D$66</f>
        <v>Other-Yes-Yes</v>
      </c>
      <c r="AB42" s="9"/>
      <c r="AC42" s="19" t="str">
        <f>$D$55</f>
        <v>PG&amp;E-No-No</v>
      </c>
      <c r="AD42" s="19" t="str">
        <f>$D$56</f>
        <v>Propane provider-No-No</v>
      </c>
      <c r="AE42" s="19" t="str">
        <f>$D$57</f>
        <v>Other-No-No</v>
      </c>
      <c r="AF42" s="19" t="str">
        <f>$D$58</f>
        <v>PG&amp;E-No-Yes</v>
      </c>
      <c r="AG42" s="19" t="str">
        <f>$D$59</f>
        <v>Propane provider-No-Yes</v>
      </c>
      <c r="AH42" s="19" t="str">
        <f>$D$60</f>
        <v>Other-No-Yes</v>
      </c>
      <c r="AI42" s="19" t="str">
        <f>$D$61</f>
        <v>PG&amp;E-Yes-No</v>
      </c>
      <c r="AJ42" s="19" t="str">
        <f>$D$62</f>
        <v>Propane provider-Yes-No</v>
      </c>
      <c r="AK42" s="19" t="str">
        <f>$D$63</f>
        <v>Other-Yes-No</v>
      </c>
      <c r="AL42" s="19" t="str">
        <f>$D$64</f>
        <v>PG&amp;E-Yes-Yes</v>
      </c>
      <c r="AM42" s="19" t="str">
        <f>$D$65</f>
        <v>Propane provider-Yes-Yes</v>
      </c>
      <c r="AN42" s="19" t="str">
        <f>$D$66</f>
        <v>Other-Yes-Yes</v>
      </c>
      <c r="AO42" s="9"/>
      <c r="AP42" s="19" t="str">
        <f>$D$55</f>
        <v>PG&amp;E-No-No</v>
      </c>
      <c r="AQ42" s="19" t="str">
        <f>$D$56</f>
        <v>Propane provider-No-No</v>
      </c>
      <c r="AR42" s="19" t="str">
        <f>$D$57</f>
        <v>Other-No-No</v>
      </c>
      <c r="AS42" s="19" t="str">
        <f>$D$58</f>
        <v>PG&amp;E-No-Yes</v>
      </c>
      <c r="AT42" s="19" t="str">
        <f>$D$59</f>
        <v>Propane provider-No-Yes</v>
      </c>
      <c r="AU42" s="19" t="str">
        <f>$D$60</f>
        <v>Other-No-Yes</v>
      </c>
      <c r="AV42" s="19" t="str">
        <f>$D$61</f>
        <v>PG&amp;E-Yes-No</v>
      </c>
      <c r="AW42" s="19" t="str">
        <f>$D$62</f>
        <v>Propane provider-Yes-No</v>
      </c>
      <c r="AX42" s="19" t="str">
        <f>$D$63</f>
        <v>Other-Yes-No</v>
      </c>
      <c r="AY42" s="19" t="str">
        <f>$D$64</f>
        <v>PG&amp;E-Yes-Yes</v>
      </c>
      <c r="AZ42" s="19" t="str">
        <f>$D$65</f>
        <v>Propane provider-Yes-Yes</v>
      </c>
      <c r="BA42" s="19" t="str">
        <f>$D$66</f>
        <v>Other-Yes-Yes</v>
      </c>
      <c r="BB42" s="9"/>
      <c r="BC42" s="19" t="str">
        <f>$D$55</f>
        <v>PG&amp;E-No-No</v>
      </c>
      <c r="BD42" s="19" t="str">
        <f>$D$56</f>
        <v>Propane provider-No-No</v>
      </c>
      <c r="BE42" s="19" t="str">
        <f>$D$57</f>
        <v>Other-No-No</v>
      </c>
      <c r="BF42" s="19" t="str">
        <f>$D$58</f>
        <v>PG&amp;E-No-Yes</v>
      </c>
      <c r="BG42" s="19" t="str">
        <f>$D$59</f>
        <v>Propane provider-No-Yes</v>
      </c>
      <c r="BH42" s="19" t="str">
        <f>$D$60</f>
        <v>Other-No-Yes</v>
      </c>
      <c r="BI42" s="19" t="str">
        <f>$D$61</f>
        <v>PG&amp;E-Yes-No</v>
      </c>
      <c r="BJ42" s="19" t="str">
        <f>$D$62</f>
        <v>Propane provider-Yes-No</v>
      </c>
      <c r="BK42" s="19" t="str">
        <f>$D$63</f>
        <v>Other-Yes-No</v>
      </c>
      <c r="BL42" s="19" t="str">
        <f>$D$64</f>
        <v>PG&amp;E-Yes-Yes</v>
      </c>
      <c r="BM42" s="19" t="str">
        <f>$D$65</f>
        <v>Propane provider-Yes-Yes</v>
      </c>
      <c r="BN42" s="19" t="str">
        <f>$D$66</f>
        <v>Other-Yes-Yes</v>
      </c>
      <c r="BO42" s="9"/>
      <c r="BP42" s="19" t="str">
        <f>$D$55</f>
        <v>PG&amp;E-No-No</v>
      </c>
      <c r="BQ42" s="19" t="str">
        <f>$D$56</f>
        <v>Propane provider-No-No</v>
      </c>
      <c r="BR42" s="19" t="str">
        <f>$D$57</f>
        <v>Other-No-No</v>
      </c>
      <c r="BS42" s="19" t="str">
        <f>$D$58</f>
        <v>PG&amp;E-No-Yes</v>
      </c>
      <c r="BT42" s="19" t="str">
        <f>$D$59</f>
        <v>Propane provider-No-Yes</v>
      </c>
      <c r="BU42" s="19" t="str">
        <f>$D$60</f>
        <v>Other-No-Yes</v>
      </c>
      <c r="BV42" s="19" t="str">
        <f>$D$61</f>
        <v>PG&amp;E-Yes-No</v>
      </c>
      <c r="BW42" s="19" t="str">
        <f>$D$62</f>
        <v>Propane provider-Yes-No</v>
      </c>
      <c r="BX42" s="19" t="str">
        <f>$D$63</f>
        <v>Other-Yes-No</v>
      </c>
      <c r="BY42" s="19" t="str">
        <f>$D$64</f>
        <v>PG&amp;E-Yes-Yes</v>
      </c>
      <c r="BZ42" s="19" t="str">
        <f>$D$65</f>
        <v>Propane provider-Yes-Yes</v>
      </c>
      <c r="CA42" s="19" t="str">
        <f>$D$66</f>
        <v>Other-Yes-Yes</v>
      </c>
      <c r="CB42" s="9"/>
      <c r="CC42" s="19" t="str">
        <f>$D$55</f>
        <v>PG&amp;E-No-No</v>
      </c>
      <c r="CD42" s="19" t="str">
        <f>$D$56</f>
        <v>Propane provider-No-No</v>
      </c>
      <c r="CE42" s="19" t="str">
        <f>$D$57</f>
        <v>Other-No-No</v>
      </c>
      <c r="CF42" s="19" t="str">
        <f>$D$58</f>
        <v>PG&amp;E-No-Yes</v>
      </c>
      <c r="CG42" s="19" t="str">
        <f>$D$59</f>
        <v>Propane provider-No-Yes</v>
      </c>
      <c r="CH42" s="19" t="str">
        <f>$D$60</f>
        <v>Other-No-Yes</v>
      </c>
      <c r="CI42" s="19" t="str">
        <f>$D$61</f>
        <v>PG&amp;E-Yes-No</v>
      </c>
      <c r="CJ42" s="19" t="str">
        <f>$D$62</f>
        <v>Propane provider-Yes-No</v>
      </c>
      <c r="CK42" s="19" t="str">
        <f>$D$63</f>
        <v>Other-Yes-No</v>
      </c>
      <c r="CL42" s="19" t="str">
        <f>$D$64</f>
        <v>PG&amp;E-Yes-Yes</v>
      </c>
      <c r="CM42" s="19" t="str">
        <f>$D$65</f>
        <v>Propane provider-Yes-Yes</v>
      </c>
      <c r="CN42" s="19" t="str">
        <f>$D$66</f>
        <v>Other-Yes-Yes</v>
      </c>
      <c r="CO42" s="9"/>
      <c r="CP42" s="19" t="str">
        <f>$D$55</f>
        <v>PG&amp;E-No-No</v>
      </c>
      <c r="CQ42" s="19" t="str">
        <f>$D$56</f>
        <v>Propane provider-No-No</v>
      </c>
      <c r="CR42" s="19" t="str">
        <f>$D$57</f>
        <v>Other-No-No</v>
      </c>
      <c r="CS42" s="19" t="str">
        <f>$D$58</f>
        <v>PG&amp;E-No-Yes</v>
      </c>
      <c r="CT42" s="19" t="str">
        <f>$D$59</f>
        <v>Propane provider-No-Yes</v>
      </c>
      <c r="CU42" s="19" t="str">
        <f>$D$60</f>
        <v>Other-No-Yes</v>
      </c>
      <c r="CV42" s="19" t="str">
        <f>$D$61</f>
        <v>PG&amp;E-Yes-No</v>
      </c>
      <c r="CW42" s="19" t="str">
        <f>$D$62</f>
        <v>Propane provider-Yes-No</v>
      </c>
      <c r="CX42" s="19" t="str">
        <f>$D$63</f>
        <v>Other-Yes-No</v>
      </c>
      <c r="CY42" s="19" t="str">
        <f>$D$64</f>
        <v>PG&amp;E-Yes-Yes</v>
      </c>
      <c r="CZ42" s="19" t="str">
        <f>$D$65</f>
        <v>Propane provider-Yes-Yes</v>
      </c>
      <c r="DA42" s="19" t="str">
        <f>$D$66</f>
        <v>Other-Yes-Yes</v>
      </c>
      <c r="DB42" s="9"/>
      <c r="DC42" s="19" t="str">
        <f>$D$55</f>
        <v>PG&amp;E-No-No</v>
      </c>
      <c r="DD42" s="19" t="str">
        <f>$D$56</f>
        <v>Propane provider-No-No</v>
      </c>
      <c r="DE42" s="19" t="str">
        <f>$D$57</f>
        <v>Other-No-No</v>
      </c>
      <c r="DF42" s="19" t="str">
        <f>$D$58</f>
        <v>PG&amp;E-No-Yes</v>
      </c>
      <c r="DG42" s="19" t="str">
        <f>$D$59</f>
        <v>Propane provider-No-Yes</v>
      </c>
      <c r="DH42" s="19" t="str">
        <f>$D$60</f>
        <v>Other-No-Yes</v>
      </c>
      <c r="DI42" s="19" t="str">
        <f>$D$61</f>
        <v>PG&amp;E-Yes-No</v>
      </c>
      <c r="DJ42" s="19" t="str">
        <f>$D$62</f>
        <v>Propane provider-Yes-No</v>
      </c>
      <c r="DK42" s="19" t="str">
        <f>$D$63</f>
        <v>Other-Yes-No</v>
      </c>
      <c r="DL42" s="19" t="str">
        <f>$D$64</f>
        <v>PG&amp;E-Yes-Yes</v>
      </c>
      <c r="DM42" s="19" t="str">
        <f>$D$65</f>
        <v>Propane provider-Yes-Yes</v>
      </c>
      <c r="DN42" s="19" t="str">
        <f>$D$66</f>
        <v>Other-Yes-Yes</v>
      </c>
      <c r="DO42" s="9"/>
      <c r="DP42" s="19" t="str">
        <f>$D$55</f>
        <v>PG&amp;E-No-No</v>
      </c>
      <c r="DQ42" s="19" t="str">
        <f>$D$56</f>
        <v>Propane provider-No-No</v>
      </c>
      <c r="DR42" s="19" t="str">
        <f>$D$57</f>
        <v>Other-No-No</v>
      </c>
      <c r="DS42" s="19" t="str">
        <f>$D$58</f>
        <v>PG&amp;E-No-Yes</v>
      </c>
      <c r="DT42" s="19" t="str">
        <f>$D$59</f>
        <v>Propane provider-No-Yes</v>
      </c>
      <c r="DU42" s="19" t="str">
        <f>$D$60</f>
        <v>Other-No-Yes</v>
      </c>
      <c r="DV42" s="19" t="str">
        <f>$D$61</f>
        <v>PG&amp;E-Yes-No</v>
      </c>
      <c r="DW42" s="19" t="str">
        <f>$D$62</f>
        <v>Propane provider-Yes-No</v>
      </c>
      <c r="DX42" s="19" t="str">
        <f>$D$63</f>
        <v>Other-Yes-No</v>
      </c>
      <c r="DY42" s="19" t="str">
        <f>$D$64</f>
        <v>PG&amp;E-Yes-Yes</v>
      </c>
      <c r="DZ42" s="19" t="str">
        <f>$D$65</f>
        <v>Propane provider-Yes-Yes</v>
      </c>
      <c r="EA42" s="19" t="str">
        <f>$D$66</f>
        <v>Other-Yes-Yes</v>
      </c>
      <c r="EB42" s="9"/>
    </row>
    <row r="43" spans="2:132" ht="18">
      <c r="B43" s="4" t="str">
        <f>$B$55</f>
        <v>Central Single-Speed Heat Pump: 14 SEER, 8.7 HSPF</v>
      </c>
      <c r="C43" s="17">
        <v>413.76804528317518</v>
      </c>
      <c r="D43" s="17">
        <v>588.83224838616343</v>
      </c>
      <c r="E43" s="17">
        <v>353.92527607085538</v>
      </c>
      <c r="F43" s="100">
        <v>413.76804408959862</v>
      </c>
      <c r="G43" s="100">
        <v>588.83224659036262</v>
      </c>
      <c r="H43" s="100">
        <v>353.92527512320237</v>
      </c>
      <c r="I43" s="17">
        <v>413.76804528317518</v>
      </c>
      <c r="J43" s="17">
        <v>588.83224838616343</v>
      </c>
      <c r="K43" s="17">
        <v>353.92527607085538</v>
      </c>
      <c r="L43" s="100">
        <v>413.76804408959862</v>
      </c>
      <c r="M43" s="100">
        <v>588.83224659036262</v>
      </c>
      <c r="N43" s="100">
        <v>353.92527512320237</v>
      </c>
      <c r="O43" s="9"/>
      <c r="P43" s="17">
        <v>388.73311069357175</v>
      </c>
      <c r="Q43" s="17">
        <v>543.11776738056392</v>
      </c>
      <c r="R43" s="17">
        <v>327.93184209752542</v>
      </c>
      <c r="S43" s="100">
        <v>388.73311031603322</v>
      </c>
      <c r="T43" s="100">
        <v>543.11776661796375</v>
      </c>
      <c r="U43" s="100">
        <v>327.93184182970384</v>
      </c>
      <c r="V43" s="17">
        <v>388.73311069357175</v>
      </c>
      <c r="W43" s="17">
        <v>543.11776738056392</v>
      </c>
      <c r="X43" s="17">
        <v>327.93184209752542</v>
      </c>
      <c r="Y43" s="100">
        <v>388.73311031603322</v>
      </c>
      <c r="Z43" s="100">
        <v>543.11776661796375</v>
      </c>
      <c r="AA43" s="100">
        <v>327.93184182970384</v>
      </c>
      <c r="AB43" s="9"/>
      <c r="AC43" s="17">
        <v>383.57413581702025</v>
      </c>
      <c r="AD43" s="17">
        <v>544.17273569670476</v>
      </c>
      <c r="AE43" s="17">
        <v>328.90520447395551</v>
      </c>
      <c r="AF43" s="100">
        <v>383.57413606029604</v>
      </c>
      <c r="AG43" s="100">
        <v>544.17273606570473</v>
      </c>
      <c r="AH43" s="100">
        <v>328.9052047267873</v>
      </c>
      <c r="AI43" s="17">
        <v>383.57413581702025</v>
      </c>
      <c r="AJ43" s="17">
        <v>544.17273569670476</v>
      </c>
      <c r="AK43" s="17">
        <v>328.90520447395551</v>
      </c>
      <c r="AL43" s="100">
        <v>383.57413606029604</v>
      </c>
      <c r="AM43" s="100">
        <v>544.17273606570473</v>
      </c>
      <c r="AN43" s="100">
        <v>328.9052047267873</v>
      </c>
      <c r="AO43" s="9"/>
      <c r="AP43" s="17">
        <v>375.17963851212573</v>
      </c>
      <c r="AQ43" s="17">
        <v>525.50201445990399</v>
      </c>
      <c r="AR43" s="17">
        <v>318.01002504348588</v>
      </c>
      <c r="AS43" s="100">
        <v>375.17963585230797</v>
      </c>
      <c r="AT43" s="100">
        <v>525.5020104255043</v>
      </c>
      <c r="AU43" s="100">
        <v>318.01002308985227</v>
      </c>
      <c r="AV43" s="17">
        <v>375.17963851212573</v>
      </c>
      <c r="AW43" s="17">
        <v>525.50201445990399</v>
      </c>
      <c r="AX43" s="17">
        <v>318.01002504348588</v>
      </c>
      <c r="AY43" s="100">
        <v>375.17963585230797</v>
      </c>
      <c r="AZ43" s="100">
        <v>525.5020104255043</v>
      </c>
      <c r="BA43" s="100">
        <v>318.01002308985227</v>
      </c>
      <c r="BB43" s="9"/>
      <c r="BC43" s="17">
        <v>390.15315133242677</v>
      </c>
      <c r="BD43" s="17">
        <v>553.70514367302337</v>
      </c>
      <c r="BE43" s="17">
        <v>334.44192726385739</v>
      </c>
      <c r="BF43" s="100">
        <v>390.15314765085026</v>
      </c>
      <c r="BG43" s="100">
        <v>553.70513808882345</v>
      </c>
      <c r="BH43" s="100">
        <v>334.44192455583988</v>
      </c>
      <c r="BI43" s="17">
        <v>390.15315133242677</v>
      </c>
      <c r="BJ43" s="17">
        <v>553.70514367302337</v>
      </c>
      <c r="BK43" s="17">
        <v>334.44192726385739</v>
      </c>
      <c r="BL43" s="100">
        <v>390.15314765085026</v>
      </c>
      <c r="BM43" s="100">
        <v>553.70513808882345</v>
      </c>
      <c r="BN43" s="100">
        <v>334.44192455583988</v>
      </c>
      <c r="BO43" s="9"/>
      <c r="BP43" s="17">
        <v>361.7599432703542</v>
      </c>
      <c r="BQ43" s="17">
        <v>506.9840802807048</v>
      </c>
      <c r="BR43" s="17">
        <v>308.32668698717089</v>
      </c>
      <c r="BS43" s="100">
        <v>361.75994228054253</v>
      </c>
      <c r="BT43" s="100">
        <v>506.98407870630433</v>
      </c>
      <c r="BU43" s="100">
        <v>308.32668626380132</v>
      </c>
      <c r="BV43" s="17">
        <v>361.7599432703542</v>
      </c>
      <c r="BW43" s="17">
        <v>506.9840802807048</v>
      </c>
      <c r="BX43" s="17">
        <v>308.32668698717089</v>
      </c>
      <c r="BY43" s="100">
        <v>361.75994228054253</v>
      </c>
      <c r="BZ43" s="100">
        <v>506.98407870630433</v>
      </c>
      <c r="CA43" s="100">
        <v>308.32668626380132</v>
      </c>
      <c r="CB43" s="9"/>
      <c r="CC43" s="17">
        <v>361.89761149197847</v>
      </c>
      <c r="CD43" s="17">
        <v>498.92742934494316</v>
      </c>
      <c r="CE43" s="17">
        <v>302.51426302696711</v>
      </c>
      <c r="CF43" s="100">
        <v>361.8976113885721</v>
      </c>
      <c r="CG43" s="100">
        <v>498.92742924654328</v>
      </c>
      <c r="CH43" s="100">
        <v>302.51426294029352</v>
      </c>
      <c r="CI43" s="17">
        <v>361.89761149197847</v>
      </c>
      <c r="CJ43" s="17">
        <v>498.92742934494316</v>
      </c>
      <c r="CK43" s="17">
        <v>302.51426302696711</v>
      </c>
      <c r="CL43" s="100">
        <v>361.8976113885721</v>
      </c>
      <c r="CM43" s="100">
        <v>498.92742924654328</v>
      </c>
      <c r="CN43" s="100">
        <v>302.51426294029352</v>
      </c>
      <c r="CO43" s="9"/>
      <c r="CP43" s="17">
        <v>373.9883324349795</v>
      </c>
      <c r="CQ43" s="17">
        <v>513.56351887434244</v>
      </c>
      <c r="CR43" s="17">
        <v>310.72563810075923</v>
      </c>
      <c r="CS43" s="100">
        <v>373.98833409132567</v>
      </c>
      <c r="CT43" s="100">
        <v>513.5635212113425</v>
      </c>
      <c r="CU43" s="100">
        <v>310.72563931828989</v>
      </c>
      <c r="CV43" s="17">
        <v>373.9883324349795</v>
      </c>
      <c r="CW43" s="17">
        <v>513.56351887434244</v>
      </c>
      <c r="CX43" s="17">
        <v>310.72563810075923</v>
      </c>
      <c r="CY43" s="100">
        <v>373.98833409132567</v>
      </c>
      <c r="CZ43" s="100">
        <v>513.5635212113425</v>
      </c>
      <c r="DA43" s="100">
        <v>310.72563931828989</v>
      </c>
      <c r="DB43" s="9"/>
      <c r="DC43" s="17">
        <v>359.07516013255065</v>
      </c>
      <c r="DD43" s="17">
        <v>491.77847004804471</v>
      </c>
      <c r="DE43" s="17">
        <v>298.88461073923747</v>
      </c>
      <c r="DF43" s="100">
        <v>359.07516098779797</v>
      </c>
      <c r="DG43" s="100">
        <v>491.77847142564525</v>
      </c>
      <c r="DH43" s="100">
        <v>298.88461140633149</v>
      </c>
      <c r="DI43" s="17">
        <v>359.07516013255065</v>
      </c>
      <c r="DJ43" s="17">
        <v>491.77847004804471</v>
      </c>
      <c r="DK43" s="17">
        <v>298.88461073923747</v>
      </c>
      <c r="DL43" s="100">
        <v>359.07516098779797</v>
      </c>
      <c r="DM43" s="100">
        <v>491.77847142564525</v>
      </c>
      <c r="DN43" s="100">
        <v>298.88461140633149</v>
      </c>
      <c r="DO43" s="9"/>
      <c r="DP43" s="17">
        <v>412.10662103091096</v>
      </c>
      <c r="DQ43" s="17">
        <v>588.49655347500368</v>
      </c>
      <c r="DR43" s="17">
        <v>351.805334076154</v>
      </c>
      <c r="DS43" s="100">
        <v>412.10661989129557</v>
      </c>
      <c r="DT43" s="100">
        <v>588.49655182680362</v>
      </c>
      <c r="DU43" s="100">
        <v>351.80533351997167</v>
      </c>
      <c r="DV43" s="17">
        <v>412.10662103091096</v>
      </c>
      <c r="DW43" s="17">
        <v>588.49655347500368</v>
      </c>
      <c r="DX43" s="17">
        <v>351.805334076154</v>
      </c>
      <c r="DY43" s="100">
        <v>412.10661989129557</v>
      </c>
      <c r="DZ43" s="100">
        <v>588.49655182680362</v>
      </c>
      <c r="EA43" s="100">
        <v>351.80533351997167</v>
      </c>
    </row>
    <row r="44" spans="2:132" ht="18">
      <c r="B44" s="4" t="str">
        <f>$B$56</f>
        <v>Central Single-Speed Heat Pump Packaged Unit: 14 SEER, 8.7 HSPF</v>
      </c>
      <c r="C44" s="17">
        <v>413.76804528317518</v>
      </c>
      <c r="D44" s="17">
        <v>588.83224838616343</v>
      </c>
      <c r="E44" s="17">
        <v>353.92527607085538</v>
      </c>
      <c r="F44" s="100">
        <v>413.76804408959862</v>
      </c>
      <c r="G44" s="100">
        <v>588.83224659036262</v>
      </c>
      <c r="H44" s="100">
        <v>353.92527512320237</v>
      </c>
      <c r="I44" s="17">
        <v>413.76804528317518</v>
      </c>
      <c r="J44" s="17">
        <v>588.83224838616343</v>
      </c>
      <c r="K44" s="17">
        <v>353.92527607085538</v>
      </c>
      <c r="L44" s="100">
        <v>413.76804408959862</v>
      </c>
      <c r="M44" s="100">
        <v>588.83224659036262</v>
      </c>
      <c r="N44" s="100">
        <v>353.92527512320237</v>
      </c>
      <c r="O44" s="9"/>
      <c r="P44" s="17">
        <v>388.73311069357175</v>
      </c>
      <c r="Q44" s="17">
        <v>543.11776738056392</v>
      </c>
      <c r="R44" s="17">
        <v>327.93184209752542</v>
      </c>
      <c r="S44" s="100">
        <v>388.73311031603322</v>
      </c>
      <c r="T44" s="100">
        <v>543.11776661796375</v>
      </c>
      <c r="U44" s="100">
        <v>327.93184182970384</v>
      </c>
      <c r="V44" s="17">
        <v>388.73311069357175</v>
      </c>
      <c r="W44" s="17">
        <v>543.11776738056392</v>
      </c>
      <c r="X44" s="17">
        <v>327.93184209752542</v>
      </c>
      <c r="Y44" s="100">
        <v>388.73311031603322</v>
      </c>
      <c r="Z44" s="100">
        <v>543.11776661796375</v>
      </c>
      <c r="AA44" s="100">
        <v>327.93184182970384</v>
      </c>
      <c r="AB44" s="9"/>
      <c r="AC44" s="17">
        <v>383.57413581702025</v>
      </c>
      <c r="AD44" s="17">
        <v>544.17273569670476</v>
      </c>
      <c r="AE44" s="17">
        <v>328.90520447395551</v>
      </c>
      <c r="AF44" s="100">
        <v>383.57413606029604</v>
      </c>
      <c r="AG44" s="100">
        <v>544.17273606570473</v>
      </c>
      <c r="AH44" s="100">
        <v>328.9052047267873</v>
      </c>
      <c r="AI44" s="17">
        <v>383.57413581702025</v>
      </c>
      <c r="AJ44" s="17">
        <v>544.17273569670476</v>
      </c>
      <c r="AK44" s="17">
        <v>328.90520447395551</v>
      </c>
      <c r="AL44" s="100">
        <v>383.57413606029604</v>
      </c>
      <c r="AM44" s="100">
        <v>544.17273606570473</v>
      </c>
      <c r="AN44" s="100">
        <v>328.9052047267873</v>
      </c>
      <c r="AO44" s="9"/>
      <c r="AP44" s="17">
        <v>375.17963851212573</v>
      </c>
      <c r="AQ44" s="17">
        <v>525.50201445990399</v>
      </c>
      <c r="AR44" s="17">
        <v>318.01002504348588</v>
      </c>
      <c r="AS44" s="100">
        <v>375.17963585230797</v>
      </c>
      <c r="AT44" s="100">
        <v>525.5020104255043</v>
      </c>
      <c r="AU44" s="100">
        <v>318.01002308985227</v>
      </c>
      <c r="AV44" s="17">
        <v>375.17963851212573</v>
      </c>
      <c r="AW44" s="17">
        <v>525.50201445990399</v>
      </c>
      <c r="AX44" s="17">
        <v>318.01002504348588</v>
      </c>
      <c r="AY44" s="100">
        <v>375.17963585230797</v>
      </c>
      <c r="AZ44" s="100">
        <v>525.5020104255043</v>
      </c>
      <c r="BA44" s="100">
        <v>318.01002308985227</v>
      </c>
      <c r="BB44" s="9"/>
      <c r="BC44" s="17">
        <v>390.15315133242677</v>
      </c>
      <c r="BD44" s="17">
        <v>553.70514367302337</v>
      </c>
      <c r="BE44" s="17">
        <v>334.44192726385739</v>
      </c>
      <c r="BF44" s="100">
        <v>390.15314765085026</v>
      </c>
      <c r="BG44" s="100">
        <v>553.70513808882345</v>
      </c>
      <c r="BH44" s="100">
        <v>334.44192455583988</v>
      </c>
      <c r="BI44" s="17">
        <v>390.15315133242677</v>
      </c>
      <c r="BJ44" s="17">
        <v>553.70514367302337</v>
      </c>
      <c r="BK44" s="17">
        <v>334.44192726385739</v>
      </c>
      <c r="BL44" s="100">
        <v>390.15314765085026</v>
      </c>
      <c r="BM44" s="100">
        <v>553.70513808882345</v>
      </c>
      <c r="BN44" s="100">
        <v>334.44192455583988</v>
      </c>
      <c r="BO44" s="9"/>
      <c r="BP44" s="17">
        <v>361.7599432703542</v>
      </c>
      <c r="BQ44" s="17">
        <v>506.9840802807048</v>
      </c>
      <c r="BR44" s="17">
        <v>308.32668698717089</v>
      </c>
      <c r="BS44" s="100">
        <v>361.75994228054253</v>
      </c>
      <c r="BT44" s="100">
        <v>506.98407870630433</v>
      </c>
      <c r="BU44" s="100">
        <v>308.32668626380132</v>
      </c>
      <c r="BV44" s="17">
        <v>361.7599432703542</v>
      </c>
      <c r="BW44" s="17">
        <v>506.9840802807048</v>
      </c>
      <c r="BX44" s="17">
        <v>308.32668698717089</v>
      </c>
      <c r="BY44" s="100">
        <v>361.75994228054253</v>
      </c>
      <c r="BZ44" s="100">
        <v>506.98407870630433</v>
      </c>
      <c r="CA44" s="100">
        <v>308.32668626380132</v>
      </c>
      <c r="CB44" s="9"/>
      <c r="CC44" s="17">
        <v>361.89761149197847</v>
      </c>
      <c r="CD44" s="17">
        <v>498.92742934494316</v>
      </c>
      <c r="CE44" s="17">
        <v>302.51426302696711</v>
      </c>
      <c r="CF44" s="100">
        <v>361.8976113885721</v>
      </c>
      <c r="CG44" s="100">
        <v>498.92742924654328</v>
      </c>
      <c r="CH44" s="100">
        <v>302.51426294029352</v>
      </c>
      <c r="CI44" s="17">
        <v>361.89761149197847</v>
      </c>
      <c r="CJ44" s="17">
        <v>498.92742934494316</v>
      </c>
      <c r="CK44" s="17">
        <v>302.51426302696711</v>
      </c>
      <c r="CL44" s="100">
        <v>361.8976113885721</v>
      </c>
      <c r="CM44" s="100">
        <v>498.92742924654328</v>
      </c>
      <c r="CN44" s="100">
        <v>302.51426294029352</v>
      </c>
      <c r="CO44" s="9"/>
      <c r="CP44" s="17">
        <v>373.9883324349795</v>
      </c>
      <c r="CQ44" s="17">
        <v>513.56351887434244</v>
      </c>
      <c r="CR44" s="17">
        <v>310.72563810075923</v>
      </c>
      <c r="CS44" s="100">
        <v>373.98833409132567</v>
      </c>
      <c r="CT44" s="100">
        <v>513.5635212113425</v>
      </c>
      <c r="CU44" s="100">
        <v>310.72563931828989</v>
      </c>
      <c r="CV44" s="17">
        <v>373.9883324349795</v>
      </c>
      <c r="CW44" s="17">
        <v>513.56351887434244</v>
      </c>
      <c r="CX44" s="17">
        <v>310.72563810075923</v>
      </c>
      <c r="CY44" s="100">
        <v>373.98833409132567</v>
      </c>
      <c r="CZ44" s="100">
        <v>513.5635212113425</v>
      </c>
      <c r="DA44" s="100">
        <v>310.72563931828989</v>
      </c>
      <c r="DB44" s="9"/>
      <c r="DC44" s="17">
        <v>359.07516013255065</v>
      </c>
      <c r="DD44" s="17">
        <v>491.77847004804471</v>
      </c>
      <c r="DE44" s="17">
        <v>298.88461073923747</v>
      </c>
      <c r="DF44" s="100">
        <v>359.07516098779797</v>
      </c>
      <c r="DG44" s="100">
        <v>491.77847142564525</v>
      </c>
      <c r="DH44" s="100">
        <v>298.88461140633149</v>
      </c>
      <c r="DI44" s="17">
        <v>359.07516013255065</v>
      </c>
      <c r="DJ44" s="17">
        <v>491.77847004804471</v>
      </c>
      <c r="DK44" s="17">
        <v>298.88461073923747</v>
      </c>
      <c r="DL44" s="100">
        <v>359.07516098779797</v>
      </c>
      <c r="DM44" s="100">
        <v>491.77847142564525</v>
      </c>
      <c r="DN44" s="100">
        <v>298.88461140633149</v>
      </c>
      <c r="DO44" s="9"/>
      <c r="DP44" s="17">
        <v>412.10662103091096</v>
      </c>
      <c r="DQ44" s="17">
        <v>588.49655347500368</v>
      </c>
      <c r="DR44" s="17">
        <v>351.805334076154</v>
      </c>
      <c r="DS44" s="100">
        <v>412.10661989129557</v>
      </c>
      <c r="DT44" s="100">
        <v>588.49655182680362</v>
      </c>
      <c r="DU44" s="100">
        <v>351.80533351997167</v>
      </c>
      <c r="DV44" s="17">
        <v>412.10662103091096</v>
      </c>
      <c r="DW44" s="17">
        <v>588.49655347500368</v>
      </c>
      <c r="DX44" s="17">
        <v>351.805334076154</v>
      </c>
      <c r="DY44" s="100">
        <v>412.10661989129557</v>
      </c>
      <c r="DZ44" s="100">
        <v>588.49655182680362</v>
      </c>
      <c r="EA44" s="100">
        <v>351.80533351997167</v>
      </c>
    </row>
    <row r="45" spans="2:132" ht="18">
      <c r="B45" s="4" t="str">
        <f>$B$57</f>
        <v>Ducted Variable Speed Heat Pump: 17 SEER, 9.4 HSPF</v>
      </c>
      <c r="C45" s="17">
        <v>413.76804808895832</v>
      </c>
      <c r="D45" s="17">
        <v>588.83225264196324</v>
      </c>
      <c r="E45" s="17">
        <v>353.92527820974846</v>
      </c>
      <c r="F45" s="100">
        <v>413.76804783604916</v>
      </c>
      <c r="G45" s="100">
        <v>588.83225227296248</v>
      </c>
      <c r="H45" s="100">
        <v>353.92527787496681</v>
      </c>
      <c r="I45" s="17">
        <v>413.76804808895832</v>
      </c>
      <c r="J45" s="17">
        <v>588.83225264196324</v>
      </c>
      <c r="K45" s="17">
        <v>353.92527820974846</v>
      </c>
      <c r="L45" s="100">
        <v>413.76804783604916</v>
      </c>
      <c r="M45" s="100">
        <v>588.83225227296248</v>
      </c>
      <c r="N45" s="100">
        <v>353.92527787496681</v>
      </c>
      <c r="O45" s="18"/>
      <c r="P45" s="17">
        <v>388.73311297024389</v>
      </c>
      <c r="Q45" s="17">
        <v>543.11777077536408</v>
      </c>
      <c r="R45" s="17">
        <v>327.93184374143675</v>
      </c>
      <c r="S45" s="100">
        <v>388.73311022982364</v>
      </c>
      <c r="T45" s="100">
        <v>543.11776669176379</v>
      </c>
      <c r="U45" s="100">
        <v>327.93184172495478</v>
      </c>
      <c r="V45" s="17">
        <v>388.73311297024389</v>
      </c>
      <c r="W45" s="17">
        <v>543.11777077536408</v>
      </c>
      <c r="X45" s="17">
        <v>327.93184374143675</v>
      </c>
      <c r="Y45" s="100">
        <v>388.73311022982364</v>
      </c>
      <c r="Z45" s="100">
        <v>543.11776669176379</v>
      </c>
      <c r="AA45" s="100">
        <v>327.93184172495478</v>
      </c>
      <c r="AB45" s="18"/>
      <c r="AC45" s="17">
        <v>383.57413832526532</v>
      </c>
      <c r="AD45" s="17">
        <v>544.17273963270452</v>
      </c>
      <c r="AE45" s="17">
        <v>328.90520623164815</v>
      </c>
      <c r="AF45" s="100">
        <v>383.57413795224193</v>
      </c>
      <c r="AG45" s="100">
        <v>544.17273906690457</v>
      </c>
      <c r="AH45" s="100">
        <v>328.90520610985681</v>
      </c>
      <c r="AI45" s="17">
        <v>383.57413832526532</v>
      </c>
      <c r="AJ45" s="17">
        <v>544.17273963270452</v>
      </c>
      <c r="AK45" s="17">
        <v>328.90520623164815</v>
      </c>
      <c r="AL45" s="100">
        <v>383.57413795224193</v>
      </c>
      <c r="AM45" s="100">
        <v>544.17273906690457</v>
      </c>
      <c r="AN45" s="100">
        <v>328.90520610985681</v>
      </c>
      <c r="AO45" s="18"/>
      <c r="AP45" s="17">
        <v>375.17963621953623</v>
      </c>
      <c r="AQ45" s="17">
        <v>525.50201084370417</v>
      </c>
      <c r="AR45" s="17">
        <v>318.01002336650851</v>
      </c>
      <c r="AS45" s="100">
        <v>375.17963620960199</v>
      </c>
      <c r="AT45" s="100">
        <v>525.50201104050439</v>
      </c>
      <c r="AU45" s="100">
        <v>318.0100233486383</v>
      </c>
      <c r="AV45" s="17">
        <v>375.17963621953623</v>
      </c>
      <c r="AW45" s="17">
        <v>525.50201084370417</v>
      </c>
      <c r="AX45" s="17">
        <v>318.01002336650851</v>
      </c>
      <c r="AY45" s="100">
        <v>375.17963620960199</v>
      </c>
      <c r="AZ45" s="100">
        <v>525.50201104050439</v>
      </c>
      <c r="BA45" s="100">
        <v>318.0100233486383</v>
      </c>
      <c r="BB45" s="18"/>
      <c r="BC45" s="17">
        <v>390.15315225736481</v>
      </c>
      <c r="BD45" s="17">
        <v>553.70514514902334</v>
      </c>
      <c r="BE45" s="17">
        <v>334.4419280566492</v>
      </c>
      <c r="BF45" s="100">
        <v>390.15314601328106</v>
      </c>
      <c r="BG45" s="100">
        <v>553.70513567802323</v>
      </c>
      <c r="BH45" s="100">
        <v>334.44192346647264</v>
      </c>
      <c r="BI45" s="17">
        <v>390.15315225736481</v>
      </c>
      <c r="BJ45" s="17">
        <v>553.70514514902334</v>
      </c>
      <c r="BK45" s="17">
        <v>334.4419280566492</v>
      </c>
      <c r="BL45" s="100">
        <v>390.15314601328106</v>
      </c>
      <c r="BM45" s="100">
        <v>553.70513567802323</v>
      </c>
      <c r="BN45" s="100">
        <v>334.44192346647264</v>
      </c>
      <c r="BO45" s="18"/>
      <c r="BP45" s="17">
        <v>361.75994807051126</v>
      </c>
      <c r="BQ45" s="17">
        <v>506.98408748850477</v>
      </c>
      <c r="BR45" s="17">
        <v>308.32669047750409</v>
      </c>
      <c r="BS45" s="100">
        <v>361.75994297793352</v>
      </c>
      <c r="BT45" s="100">
        <v>506.98407976410442</v>
      </c>
      <c r="BU45" s="100">
        <v>308.32668677603431</v>
      </c>
      <c r="BV45" s="17">
        <v>361.75994807051126</v>
      </c>
      <c r="BW45" s="17">
        <v>506.98408748850477</v>
      </c>
      <c r="BX45" s="17">
        <v>308.32669047750409</v>
      </c>
      <c r="BY45" s="100">
        <v>361.75994297793352</v>
      </c>
      <c r="BZ45" s="100">
        <v>506.98407976410442</v>
      </c>
      <c r="CA45" s="100">
        <v>308.32668677603431</v>
      </c>
      <c r="CB45" s="18"/>
      <c r="CC45" s="17">
        <v>361.89761388296932</v>
      </c>
      <c r="CD45" s="17">
        <v>498.92743278894301</v>
      </c>
      <c r="CE45" s="17">
        <v>302.51426469470306</v>
      </c>
      <c r="CF45" s="100">
        <v>361.89761083665741</v>
      </c>
      <c r="CG45" s="100">
        <v>498.92742833634338</v>
      </c>
      <c r="CH45" s="100">
        <v>302.51426249953471</v>
      </c>
      <c r="CI45" s="17">
        <v>361.89761388296932</v>
      </c>
      <c r="CJ45" s="17">
        <v>498.92743278894301</v>
      </c>
      <c r="CK45" s="17">
        <v>302.51426469470306</v>
      </c>
      <c r="CL45" s="100">
        <v>361.89761083665741</v>
      </c>
      <c r="CM45" s="100">
        <v>498.92742833634338</v>
      </c>
      <c r="CN45" s="100">
        <v>302.51426249953471</v>
      </c>
      <c r="CO45" s="18"/>
      <c r="CP45" s="17">
        <v>373.98833048188521</v>
      </c>
      <c r="CQ45" s="17">
        <v>513.56351609454236</v>
      </c>
      <c r="CR45" s="17">
        <v>310.7256367546583</v>
      </c>
      <c r="CS45" s="100">
        <v>373.9883323148652</v>
      </c>
      <c r="CT45" s="100">
        <v>513.56351867754256</v>
      </c>
      <c r="CU45" s="100">
        <v>310.72563804448401</v>
      </c>
      <c r="CV45" s="17">
        <v>373.98833048188521</v>
      </c>
      <c r="CW45" s="17">
        <v>513.56351609454236</v>
      </c>
      <c r="CX45" s="17">
        <v>310.7256367546583</v>
      </c>
      <c r="CY45" s="100">
        <v>373.9883323148652</v>
      </c>
      <c r="CZ45" s="100">
        <v>513.56351867754256</v>
      </c>
      <c r="DA45" s="100">
        <v>310.72563804448401</v>
      </c>
      <c r="DB45" s="18"/>
      <c r="DC45" s="17">
        <v>359.07516315673683</v>
      </c>
      <c r="DD45" s="17">
        <v>491.77847479584489</v>
      </c>
      <c r="DE45" s="17">
        <v>298.88461296028277</v>
      </c>
      <c r="DF45" s="100">
        <v>359.07516129162059</v>
      </c>
      <c r="DG45" s="100">
        <v>491.77847196684479</v>
      </c>
      <c r="DH45" s="100">
        <v>298.88461159035631</v>
      </c>
      <c r="DI45" s="17">
        <v>359.07516315673683</v>
      </c>
      <c r="DJ45" s="17">
        <v>491.77847479584489</v>
      </c>
      <c r="DK45" s="17">
        <v>298.88461296028277</v>
      </c>
      <c r="DL45" s="100">
        <v>359.07516129162059</v>
      </c>
      <c r="DM45" s="100">
        <v>491.77847196684479</v>
      </c>
      <c r="DN45" s="100">
        <v>298.88461159035631</v>
      </c>
      <c r="DO45" s="18"/>
      <c r="DP45" s="17">
        <v>412.10661950638132</v>
      </c>
      <c r="DQ45" s="17">
        <v>588.49655116260396</v>
      </c>
      <c r="DR45" s="17">
        <v>351.80533287834032</v>
      </c>
      <c r="DS45" s="100">
        <v>412.10662011835336</v>
      </c>
      <c r="DT45" s="100">
        <v>588.49655217120358</v>
      </c>
      <c r="DU45" s="100">
        <v>351.80533366333094</v>
      </c>
      <c r="DV45" s="17">
        <v>412.10661950638132</v>
      </c>
      <c r="DW45" s="17">
        <v>588.49655116260396</v>
      </c>
      <c r="DX45" s="17">
        <v>351.80533287834032</v>
      </c>
      <c r="DY45" s="100">
        <v>412.10662011835336</v>
      </c>
      <c r="DZ45" s="100">
        <v>588.49655217120358</v>
      </c>
      <c r="EA45" s="100">
        <v>351.80533366333094</v>
      </c>
    </row>
    <row r="46" spans="2:132" ht="18">
      <c r="B46" s="4" t="str">
        <f>$B$58</f>
        <v>Ductless Variable Speed Heat Pump: 19 SEER, 11 HSPF</v>
      </c>
      <c r="C46" s="17">
        <v>413.76805353834095</v>
      </c>
      <c r="D46" s="17">
        <v>588.83226090756284</v>
      </c>
      <c r="E46" s="17">
        <v>353.92528209524301</v>
      </c>
      <c r="F46" s="100">
        <v>413.768050619029</v>
      </c>
      <c r="G46" s="100">
        <v>588.8322564795626</v>
      </c>
      <c r="H46" s="100">
        <v>353.92527990027986</v>
      </c>
      <c r="I46" s="17">
        <v>413.76805353834095</v>
      </c>
      <c r="J46" s="17">
        <v>588.83226090756284</v>
      </c>
      <c r="K46" s="17">
        <v>353.92528209524301</v>
      </c>
      <c r="L46" s="100">
        <v>413.768050619029</v>
      </c>
      <c r="M46" s="100">
        <v>588.8322564795626</v>
      </c>
      <c r="N46" s="100">
        <v>353.92527990027986</v>
      </c>
      <c r="O46" s="18"/>
      <c r="P46" s="17">
        <v>388.73312065118029</v>
      </c>
      <c r="Q46" s="17">
        <v>543.11778241116463</v>
      </c>
      <c r="R46" s="17">
        <v>327.93184949307408</v>
      </c>
      <c r="S46" s="100">
        <v>388.73311280147482</v>
      </c>
      <c r="T46" s="100">
        <v>543.11777050476439</v>
      </c>
      <c r="U46" s="100">
        <v>327.93184376649674</v>
      </c>
      <c r="V46" s="17">
        <v>388.73312065118029</v>
      </c>
      <c r="W46" s="17">
        <v>543.11778241116463</v>
      </c>
      <c r="X46" s="17">
        <v>327.93184949307408</v>
      </c>
      <c r="Y46" s="100">
        <v>388.73311280147482</v>
      </c>
      <c r="Z46" s="100">
        <v>543.11777050476439</v>
      </c>
      <c r="AA46" s="100">
        <v>327.93184376649674</v>
      </c>
      <c r="AB46" s="18"/>
      <c r="AC46" s="17">
        <v>383.57413829843523</v>
      </c>
      <c r="AD46" s="17">
        <v>544.17273946050477</v>
      </c>
      <c r="AE46" s="17">
        <v>328.90520629655271</v>
      </c>
      <c r="AF46" s="100">
        <v>383.57413799028564</v>
      </c>
      <c r="AG46" s="100">
        <v>544.17273899310464</v>
      </c>
      <c r="AH46" s="100">
        <v>328.90520610533889</v>
      </c>
      <c r="AI46" s="17">
        <v>383.57413829843523</v>
      </c>
      <c r="AJ46" s="17">
        <v>544.17273946050477</v>
      </c>
      <c r="AK46" s="17">
        <v>328.90520629655271</v>
      </c>
      <c r="AL46" s="100">
        <v>383.57413799028564</v>
      </c>
      <c r="AM46" s="100">
        <v>544.17273899310464</v>
      </c>
      <c r="AN46" s="100">
        <v>328.90520610533889</v>
      </c>
      <c r="AO46" s="18"/>
      <c r="AP46" s="17">
        <v>375.17963117610316</v>
      </c>
      <c r="AQ46" s="17">
        <v>525.50200326690435</v>
      </c>
      <c r="AR46" s="17">
        <v>318.01001977163475</v>
      </c>
      <c r="AS46" s="100">
        <v>375.17963166314416</v>
      </c>
      <c r="AT46" s="100">
        <v>525.50200407870409</v>
      </c>
      <c r="AU46" s="100">
        <v>318.01002016474399</v>
      </c>
      <c r="AV46" s="17">
        <v>375.17963117610316</v>
      </c>
      <c r="AW46" s="17">
        <v>525.50200326690435</v>
      </c>
      <c r="AX46" s="17">
        <v>318.01001977163475</v>
      </c>
      <c r="AY46" s="100">
        <v>375.17963166314416</v>
      </c>
      <c r="AZ46" s="100">
        <v>525.50200407870409</v>
      </c>
      <c r="BA46" s="100">
        <v>318.01002016474399</v>
      </c>
      <c r="BB46" s="18"/>
      <c r="BC46" s="17">
        <v>390.1531538138421</v>
      </c>
      <c r="BD46" s="17">
        <v>553.70514743682315</v>
      </c>
      <c r="BE46" s="17">
        <v>334.44192912157604</v>
      </c>
      <c r="BF46" s="100">
        <v>390.15315061881751</v>
      </c>
      <c r="BG46" s="100">
        <v>553.70514259062293</v>
      </c>
      <c r="BH46" s="100">
        <v>334.44192677483335</v>
      </c>
      <c r="BI46" s="17">
        <v>390.1531538138421</v>
      </c>
      <c r="BJ46" s="17">
        <v>553.70514743682315</v>
      </c>
      <c r="BK46" s="17">
        <v>334.44192912157604</v>
      </c>
      <c r="BL46" s="100">
        <v>390.15315061881751</v>
      </c>
      <c r="BM46" s="100">
        <v>553.70514259062293</v>
      </c>
      <c r="BN46" s="100">
        <v>334.44192677483335</v>
      </c>
      <c r="BO46" s="18"/>
      <c r="BP46" s="17">
        <v>361.75994182642739</v>
      </c>
      <c r="BQ46" s="17">
        <v>506.98407801750471</v>
      </c>
      <c r="BR46" s="17">
        <v>308.32668596927812</v>
      </c>
      <c r="BS46" s="100">
        <v>361.75994129170954</v>
      </c>
      <c r="BT46" s="100">
        <v>506.98407727950456</v>
      </c>
      <c r="BU46" s="100">
        <v>308.32668557288213</v>
      </c>
      <c r="BV46" s="17">
        <v>361.75994182642739</v>
      </c>
      <c r="BW46" s="17">
        <v>506.98407801750471</v>
      </c>
      <c r="BX46" s="17">
        <v>308.32668596927812</v>
      </c>
      <c r="BY46" s="100">
        <v>361.75994129170954</v>
      </c>
      <c r="BZ46" s="100">
        <v>506.98407727950456</v>
      </c>
      <c r="CA46" s="100">
        <v>308.32668557288213</v>
      </c>
      <c r="CB46" s="18"/>
      <c r="CC46" s="17">
        <v>361.89761742565526</v>
      </c>
      <c r="CD46" s="17">
        <v>498.92743825014293</v>
      </c>
      <c r="CE46" s="17">
        <v>302.51426733925541</v>
      </c>
      <c r="CF46" s="100">
        <v>361.89761629390438</v>
      </c>
      <c r="CG46" s="100">
        <v>498.92743657734331</v>
      </c>
      <c r="CH46" s="100">
        <v>302.51426649018833</v>
      </c>
      <c r="CI46" s="17">
        <v>361.89761742565526</v>
      </c>
      <c r="CJ46" s="17">
        <v>498.92743825014293</v>
      </c>
      <c r="CK46" s="17">
        <v>302.51426733925541</v>
      </c>
      <c r="CL46" s="100">
        <v>361.89761629390438</v>
      </c>
      <c r="CM46" s="100">
        <v>498.92743657734331</v>
      </c>
      <c r="CN46" s="100">
        <v>302.51426649018833</v>
      </c>
      <c r="CO46" s="18"/>
      <c r="CP46" s="17">
        <v>373.9883329489636</v>
      </c>
      <c r="CQ46" s="17">
        <v>513.56351939094236</v>
      </c>
      <c r="CR46" s="17">
        <v>310.72563844067503</v>
      </c>
      <c r="CS46" s="100">
        <v>373.98833111628414</v>
      </c>
      <c r="CT46" s="100">
        <v>513.56351661114206</v>
      </c>
      <c r="CU46" s="100">
        <v>310.72563709457387</v>
      </c>
      <c r="CV46" s="17">
        <v>373.9883329489636</v>
      </c>
      <c r="CW46" s="17">
        <v>513.56351939094236</v>
      </c>
      <c r="CX46" s="17">
        <v>310.72563844067503</v>
      </c>
      <c r="CY46" s="100">
        <v>373.98833111628414</v>
      </c>
      <c r="CZ46" s="100">
        <v>513.56351661114206</v>
      </c>
      <c r="DA46" s="100">
        <v>310.72563709457387</v>
      </c>
      <c r="DB46" s="18"/>
      <c r="DC46" s="17">
        <v>359.07516184225602</v>
      </c>
      <c r="DD46" s="17">
        <v>491.77847292624449</v>
      </c>
      <c r="DE46" s="17">
        <v>298.88461205493968</v>
      </c>
      <c r="DF46" s="100">
        <v>359.07516218265403</v>
      </c>
      <c r="DG46" s="100">
        <v>491.77847317224479</v>
      </c>
      <c r="DH46" s="100">
        <v>298.88461217406376</v>
      </c>
      <c r="DI46" s="17">
        <v>359.07516184225602</v>
      </c>
      <c r="DJ46" s="17">
        <v>491.77847292624449</v>
      </c>
      <c r="DK46" s="17">
        <v>298.88461205493968</v>
      </c>
      <c r="DL46" s="100">
        <v>359.07516218265403</v>
      </c>
      <c r="DM46" s="100">
        <v>491.77847317224479</v>
      </c>
      <c r="DN46" s="100">
        <v>298.88461217406376</v>
      </c>
      <c r="DO46" s="18"/>
      <c r="DP46" s="17">
        <v>412.1066225239822</v>
      </c>
      <c r="DQ46" s="17">
        <v>588.49655588580367</v>
      </c>
      <c r="DR46" s="17">
        <v>351.80533524747119</v>
      </c>
      <c r="DS46" s="100">
        <v>412.10662112919971</v>
      </c>
      <c r="DT46" s="100">
        <v>588.49655377020326</v>
      </c>
      <c r="DU46" s="100">
        <v>351.80533426593126</v>
      </c>
      <c r="DV46" s="17">
        <v>412.1066225239822</v>
      </c>
      <c r="DW46" s="17">
        <v>588.49655588580367</v>
      </c>
      <c r="DX46" s="17">
        <v>351.80533524747119</v>
      </c>
      <c r="DY46" s="100">
        <v>412.10662112919971</v>
      </c>
      <c r="DZ46" s="100">
        <v>588.49655377020326</v>
      </c>
      <c r="EA46" s="100">
        <v>351.80533426593126</v>
      </c>
    </row>
    <row r="47" spans="2:132" ht="18">
      <c r="B47" s="4">
        <f>$B$59</f>
        <v>0</v>
      </c>
      <c r="C47" s="17"/>
      <c r="D47" s="17"/>
      <c r="E47" s="17"/>
      <c r="F47" s="100"/>
      <c r="G47" s="100"/>
      <c r="H47" s="100"/>
      <c r="I47" s="17"/>
      <c r="J47" s="17"/>
      <c r="K47" s="17"/>
      <c r="L47" s="100"/>
      <c r="M47" s="100"/>
      <c r="N47" s="100"/>
      <c r="O47" s="18"/>
      <c r="P47" s="17"/>
      <c r="Q47" s="17"/>
      <c r="R47" s="17"/>
      <c r="S47" s="100"/>
      <c r="T47" s="100"/>
      <c r="U47" s="100"/>
      <c r="V47" s="17"/>
      <c r="W47" s="17"/>
      <c r="X47" s="17"/>
      <c r="Y47" s="100"/>
      <c r="Z47" s="100"/>
      <c r="AA47" s="100"/>
      <c r="AB47" s="18"/>
      <c r="AC47" s="17"/>
      <c r="AD47" s="17"/>
      <c r="AE47" s="17"/>
      <c r="AF47" s="100"/>
      <c r="AG47" s="100"/>
      <c r="AH47" s="100"/>
      <c r="AI47" s="17"/>
      <c r="AJ47" s="17"/>
      <c r="AK47" s="17"/>
      <c r="AL47" s="100"/>
      <c r="AM47" s="100"/>
      <c r="AN47" s="100"/>
      <c r="AO47" s="18"/>
      <c r="AP47" s="17"/>
      <c r="AQ47" s="17"/>
      <c r="AR47" s="17"/>
      <c r="AS47" s="100"/>
      <c r="AT47" s="100"/>
      <c r="AU47" s="100"/>
      <c r="AV47" s="17"/>
      <c r="AW47" s="17"/>
      <c r="AX47" s="17"/>
      <c r="AY47" s="100"/>
      <c r="AZ47" s="100"/>
      <c r="BA47" s="100"/>
      <c r="BB47" s="18"/>
      <c r="BC47" s="17"/>
      <c r="BD47" s="17"/>
      <c r="BE47" s="17"/>
      <c r="BF47" s="100"/>
      <c r="BG47" s="100"/>
      <c r="BH47" s="100"/>
      <c r="BI47" s="17"/>
      <c r="BJ47" s="17"/>
      <c r="BK47" s="17"/>
      <c r="BL47" s="100"/>
      <c r="BM47" s="100"/>
      <c r="BN47" s="100"/>
      <c r="BO47" s="18"/>
      <c r="BP47" s="17"/>
      <c r="BQ47" s="17"/>
      <c r="BR47" s="17"/>
      <c r="BS47" s="100"/>
      <c r="BT47" s="100"/>
      <c r="BU47" s="100"/>
      <c r="BV47" s="17"/>
      <c r="BW47" s="17"/>
      <c r="BX47" s="17"/>
      <c r="BY47" s="100"/>
      <c r="BZ47" s="100"/>
      <c r="CA47" s="100"/>
      <c r="CB47" s="18"/>
      <c r="CC47" s="17"/>
      <c r="CD47" s="17"/>
      <c r="CE47" s="17"/>
      <c r="CF47" s="100"/>
      <c r="CG47" s="100"/>
      <c r="CH47" s="100"/>
      <c r="CI47" s="17"/>
      <c r="CJ47" s="17"/>
      <c r="CK47" s="17"/>
      <c r="CL47" s="100"/>
      <c r="CM47" s="100"/>
      <c r="CN47" s="100"/>
      <c r="CO47" s="18"/>
      <c r="CP47" s="17"/>
      <c r="CQ47" s="17"/>
      <c r="CR47" s="17"/>
      <c r="CS47" s="100"/>
      <c r="CT47" s="100"/>
      <c r="CU47" s="100"/>
      <c r="CV47" s="17"/>
      <c r="CW47" s="17"/>
      <c r="CX47" s="17"/>
      <c r="CY47" s="100"/>
      <c r="CZ47" s="100"/>
      <c r="DA47" s="100"/>
      <c r="DB47" s="18"/>
      <c r="DC47" s="17"/>
      <c r="DD47" s="17"/>
      <c r="DE47" s="17"/>
      <c r="DF47" s="100"/>
      <c r="DG47" s="100"/>
      <c r="DH47" s="100"/>
      <c r="DI47" s="17"/>
      <c r="DJ47" s="17"/>
      <c r="DK47" s="17"/>
      <c r="DL47" s="100"/>
      <c r="DM47" s="100"/>
      <c r="DN47" s="100"/>
      <c r="DO47" s="18"/>
      <c r="DP47" s="17"/>
      <c r="DQ47" s="17"/>
      <c r="DR47" s="17"/>
      <c r="DS47" s="100"/>
      <c r="DT47" s="100"/>
      <c r="DU47" s="100"/>
      <c r="DV47" s="17"/>
      <c r="DW47" s="17"/>
      <c r="DX47" s="17"/>
      <c r="DY47" s="100"/>
      <c r="DZ47" s="100"/>
      <c r="EA47" s="100"/>
    </row>
    <row r="48" spans="2:132" ht="18">
      <c r="B48" s="4">
        <f>$B$60</f>
        <v>0</v>
      </c>
      <c r="C48" s="17"/>
      <c r="D48" s="17"/>
      <c r="E48" s="17"/>
      <c r="F48" s="100"/>
      <c r="G48" s="100"/>
      <c r="H48" s="100"/>
      <c r="I48" s="17"/>
      <c r="J48" s="17"/>
      <c r="K48" s="17"/>
      <c r="L48" s="100"/>
      <c r="M48" s="100"/>
      <c r="N48" s="100"/>
      <c r="O48" s="18"/>
      <c r="P48" s="17"/>
      <c r="Q48" s="17"/>
      <c r="R48" s="17"/>
      <c r="S48" s="100"/>
      <c r="T48" s="100"/>
      <c r="U48" s="100"/>
      <c r="V48" s="17"/>
      <c r="W48" s="17"/>
      <c r="X48" s="17"/>
      <c r="Y48" s="100"/>
      <c r="Z48" s="100"/>
      <c r="AA48" s="100"/>
      <c r="AB48" s="18"/>
      <c r="AC48" s="17"/>
      <c r="AD48" s="17"/>
      <c r="AE48" s="17"/>
      <c r="AF48" s="100"/>
      <c r="AG48" s="100"/>
      <c r="AH48" s="100"/>
      <c r="AI48" s="17"/>
      <c r="AJ48" s="17"/>
      <c r="AK48" s="17"/>
      <c r="AL48" s="100"/>
      <c r="AM48" s="100"/>
      <c r="AN48" s="100"/>
      <c r="AO48" s="18"/>
      <c r="AP48" s="17"/>
      <c r="AQ48" s="17"/>
      <c r="AR48" s="17"/>
      <c r="AS48" s="100"/>
      <c r="AT48" s="100"/>
      <c r="AU48" s="100"/>
      <c r="AV48" s="17"/>
      <c r="AW48" s="17"/>
      <c r="AX48" s="17"/>
      <c r="AY48" s="100"/>
      <c r="AZ48" s="100"/>
      <c r="BA48" s="100"/>
      <c r="BB48" s="18"/>
      <c r="BC48" s="17"/>
      <c r="BD48" s="17"/>
      <c r="BE48" s="17"/>
      <c r="BF48" s="100"/>
      <c r="BG48" s="100"/>
      <c r="BH48" s="100"/>
      <c r="BI48" s="17"/>
      <c r="BJ48" s="17"/>
      <c r="BK48" s="17"/>
      <c r="BL48" s="100"/>
      <c r="BM48" s="100"/>
      <c r="BN48" s="100"/>
      <c r="BO48" s="18"/>
      <c r="BP48" s="17"/>
      <c r="BQ48" s="17"/>
      <c r="BR48" s="17"/>
      <c r="BS48" s="100"/>
      <c r="BT48" s="100"/>
      <c r="BU48" s="100"/>
      <c r="BV48" s="17"/>
      <c r="BW48" s="17"/>
      <c r="BX48" s="17"/>
      <c r="BY48" s="100"/>
      <c r="BZ48" s="100"/>
      <c r="CA48" s="100"/>
      <c r="CB48" s="18"/>
      <c r="CC48" s="17"/>
      <c r="CD48" s="17"/>
      <c r="CE48" s="17"/>
      <c r="CF48" s="100"/>
      <c r="CG48" s="100"/>
      <c r="CH48" s="100"/>
      <c r="CI48" s="17"/>
      <c r="CJ48" s="17"/>
      <c r="CK48" s="17"/>
      <c r="CL48" s="100"/>
      <c r="CM48" s="100"/>
      <c r="CN48" s="100"/>
      <c r="CO48" s="18"/>
      <c r="CP48" s="17"/>
      <c r="CQ48" s="17"/>
      <c r="CR48" s="17"/>
      <c r="CS48" s="100"/>
      <c r="CT48" s="100"/>
      <c r="CU48" s="100"/>
      <c r="CV48" s="17"/>
      <c r="CW48" s="17"/>
      <c r="CX48" s="17"/>
      <c r="CY48" s="100"/>
      <c r="CZ48" s="100"/>
      <c r="DA48" s="100"/>
      <c r="DB48" s="18"/>
      <c r="DC48" s="17"/>
      <c r="DD48" s="17"/>
      <c r="DE48" s="17"/>
      <c r="DF48" s="100"/>
      <c r="DG48" s="100"/>
      <c r="DH48" s="100"/>
      <c r="DI48" s="17"/>
      <c r="DJ48" s="17"/>
      <c r="DK48" s="17"/>
      <c r="DL48" s="100"/>
      <c r="DM48" s="100"/>
      <c r="DN48" s="100"/>
      <c r="DO48" s="18"/>
      <c r="DP48" s="17"/>
      <c r="DQ48" s="17"/>
      <c r="DR48" s="17"/>
      <c r="DS48" s="100"/>
      <c r="DT48" s="100"/>
      <c r="DU48" s="100"/>
      <c r="DV48" s="17"/>
      <c r="DW48" s="17"/>
      <c r="DX48" s="17"/>
      <c r="DY48" s="100"/>
      <c r="DZ48" s="100"/>
      <c r="EA48" s="100"/>
    </row>
    <row r="49" spans="2:131" ht="18">
      <c r="B49" s="4">
        <f>$B$61</f>
        <v>0</v>
      </c>
      <c r="C49" s="17"/>
      <c r="D49" s="17"/>
      <c r="E49" s="17"/>
      <c r="F49" s="100"/>
      <c r="G49" s="100"/>
      <c r="H49" s="100"/>
      <c r="I49" s="17"/>
      <c r="J49" s="17"/>
      <c r="K49" s="17"/>
      <c r="L49" s="100"/>
      <c r="M49" s="100"/>
      <c r="N49" s="100"/>
      <c r="O49" s="18"/>
      <c r="P49" s="17"/>
      <c r="Q49" s="17"/>
      <c r="R49" s="17"/>
      <c r="S49" s="100"/>
      <c r="T49" s="100"/>
      <c r="U49" s="100"/>
      <c r="V49" s="17"/>
      <c r="W49" s="17"/>
      <c r="X49" s="17"/>
      <c r="Y49" s="100"/>
      <c r="Z49" s="100"/>
      <c r="AA49" s="100"/>
      <c r="AB49" s="18"/>
      <c r="AC49" s="17"/>
      <c r="AD49" s="17"/>
      <c r="AE49" s="17"/>
      <c r="AF49" s="100"/>
      <c r="AG49" s="100"/>
      <c r="AH49" s="100"/>
      <c r="AI49" s="17"/>
      <c r="AJ49" s="17"/>
      <c r="AK49" s="17"/>
      <c r="AL49" s="100"/>
      <c r="AM49" s="100"/>
      <c r="AN49" s="100"/>
      <c r="AO49" s="18"/>
      <c r="AP49" s="17"/>
      <c r="AQ49" s="17"/>
      <c r="AR49" s="17"/>
      <c r="AS49" s="100"/>
      <c r="AT49" s="100"/>
      <c r="AU49" s="100"/>
      <c r="AV49" s="17"/>
      <c r="AW49" s="17"/>
      <c r="AX49" s="17"/>
      <c r="AY49" s="100"/>
      <c r="AZ49" s="100"/>
      <c r="BA49" s="100"/>
      <c r="BB49" s="18"/>
      <c r="BC49" s="17"/>
      <c r="BD49" s="17"/>
      <c r="BE49" s="17"/>
      <c r="BF49" s="100"/>
      <c r="BG49" s="100"/>
      <c r="BH49" s="100"/>
      <c r="BI49" s="17"/>
      <c r="BJ49" s="17"/>
      <c r="BK49" s="17"/>
      <c r="BL49" s="100"/>
      <c r="BM49" s="100"/>
      <c r="BN49" s="100"/>
      <c r="BO49" s="18"/>
      <c r="BP49" s="17"/>
      <c r="BQ49" s="17"/>
      <c r="BR49" s="17"/>
      <c r="BS49" s="100"/>
      <c r="BT49" s="100"/>
      <c r="BU49" s="100"/>
      <c r="BV49" s="17"/>
      <c r="BW49" s="17"/>
      <c r="BX49" s="17"/>
      <c r="BY49" s="100"/>
      <c r="BZ49" s="100"/>
      <c r="CA49" s="100"/>
      <c r="CB49" s="18"/>
      <c r="CC49" s="17"/>
      <c r="CD49" s="17"/>
      <c r="CE49" s="17"/>
      <c r="CF49" s="100"/>
      <c r="CG49" s="100"/>
      <c r="CH49" s="100"/>
      <c r="CI49" s="17"/>
      <c r="CJ49" s="17"/>
      <c r="CK49" s="17"/>
      <c r="CL49" s="100"/>
      <c r="CM49" s="100"/>
      <c r="CN49" s="100"/>
      <c r="CO49" s="18"/>
      <c r="CP49" s="17"/>
      <c r="CQ49" s="17"/>
      <c r="CR49" s="17"/>
      <c r="CS49" s="100"/>
      <c r="CT49" s="100"/>
      <c r="CU49" s="100"/>
      <c r="CV49" s="17"/>
      <c r="CW49" s="17"/>
      <c r="CX49" s="17"/>
      <c r="CY49" s="100"/>
      <c r="CZ49" s="100"/>
      <c r="DA49" s="100"/>
      <c r="DB49" s="18"/>
      <c r="DC49" s="17"/>
      <c r="DD49" s="17"/>
      <c r="DE49" s="17"/>
      <c r="DF49" s="100"/>
      <c r="DG49" s="100"/>
      <c r="DH49" s="100"/>
      <c r="DI49" s="17"/>
      <c r="DJ49" s="17"/>
      <c r="DK49" s="17"/>
      <c r="DL49" s="100"/>
      <c r="DM49" s="100"/>
      <c r="DN49" s="100"/>
      <c r="DO49" s="18"/>
      <c r="DP49" s="17"/>
      <c r="DQ49" s="17"/>
      <c r="DR49" s="17"/>
      <c r="DS49" s="100"/>
      <c r="DT49" s="100"/>
      <c r="DU49" s="100"/>
      <c r="DV49" s="17"/>
      <c r="DW49" s="17"/>
      <c r="DX49" s="17"/>
      <c r="DY49" s="100"/>
      <c r="DZ49" s="100"/>
      <c r="EA49" s="100"/>
    </row>
    <row r="50" spans="2:131" ht="18">
      <c r="B50" s="4">
        <f>$B$62</f>
        <v>0</v>
      </c>
      <c r="C50" s="17"/>
      <c r="D50" s="17"/>
      <c r="E50" s="17"/>
      <c r="F50" s="100"/>
      <c r="G50" s="100"/>
      <c r="H50" s="100"/>
      <c r="I50" s="17"/>
      <c r="J50" s="17"/>
      <c r="K50" s="17"/>
      <c r="L50" s="100"/>
      <c r="M50" s="100"/>
      <c r="N50" s="100"/>
      <c r="O50" s="18"/>
      <c r="P50" s="17"/>
      <c r="Q50" s="17"/>
      <c r="R50" s="17"/>
      <c r="S50" s="100"/>
      <c r="T50" s="100"/>
      <c r="U50" s="100"/>
      <c r="V50" s="17"/>
      <c r="W50" s="17"/>
      <c r="X50" s="17"/>
      <c r="Y50" s="100"/>
      <c r="Z50" s="100"/>
      <c r="AA50" s="100"/>
      <c r="AB50" s="18"/>
      <c r="AC50" s="17"/>
      <c r="AD50" s="17"/>
      <c r="AE50" s="17"/>
      <c r="AF50" s="100"/>
      <c r="AG50" s="100"/>
      <c r="AH50" s="100"/>
      <c r="AI50" s="17"/>
      <c r="AJ50" s="17"/>
      <c r="AK50" s="17"/>
      <c r="AL50" s="100"/>
      <c r="AM50" s="100"/>
      <c r="AN50" s="100"/>
      <c r="AO50" s="18"/>
      <c r="AP50" s="17"/>
      <c r="AQ50" s="17"/>
      <c r="AR50" s="17"/>
      <c r="AS50" s="100"/>
      <c r="AT50" s="100"/>
      <c r="AU50" s="100"/>
      <c r="AV50" s="17"/>
      <c r="AW50" s="17"/>
      <c r="AX50" s="17"/>
      <c r="AY50" s="100"/>
      <c r="AZ50" s="100"/>
      <c r="BA50" s="100"/>
      <c r="BB50" s="18"/>
      <c r="BC50" s="17"/>
      <c r="BD50" s="17"/>
      <c r="BE50" s="17"/>
      <c r="BF50" s="100"/>
      <c r="BG50" s="100"/>
      <c r="BH50" s="100"/>
      <c r="BI50" s="17"/>
      <c r="BJ50" s="17"/>
      <c r="BK50" s="17"/>
      <c r="BL50" s="100"/>
      <c r="BM50" s="100"/>
      <c r="BN50" s="100"/>
      <c r="BO50" s="18"/>
      <c r="BP50" s="17"/>
      <c r="BQ50" s="17"/>
      <c r="BR50" s="17"/>
      <c r="BS50" s="100"/>
      <c r="BT50" s="100"/>
      <c r="BU50" s="100"/>
      <c r="BV50" s="17"/>
      <c r="BW50" s="17"/>
      <c r="BX50" s="17"/>
      <c r="BY50" s="100"/>
      <c r="BZ50" s="100"/>
      <c r="CA50" s="100"/>
      <c r="CB50" s="18"/>
      <c r="CC50" s="17"/>
      <c r="CD50" s="17"/>
      <c r="CE50" s="17"/>
      <c r="CF50" s="100"/>
      <c r="CG50" s="100"/>
      <c r="CH50" s="100"/>
      <c r="CI50" s="17"/>
      <c r="CJ50" s="17"/>
      <c r="CK50" s="17"/>
      <c r="CL50" s="100"/>
      <c r="CM50" s="100"/>
      <c r="CN50" s="100"/>
      <c r="CO50" s="18"/>
      <c r="CP50" s="17"/>
      <c r="CQ50" s="17"/>
      <c r="CR50" s="17"/>
      <c r="CS50" s="100"/>
      <c r="CT50" s="100"/>
      <c r="CU50" s="100"/>
      <c r="CV50" s="17"/>
      <c r="CW50" s="17"/>
      <c r="CX50" s="17"/>
      <c r="CY50" s="100"/>
      <c r="CZ50" s="100"/>
      <c r="DA50" s="100"/>
      <c r="DB50" s="18"/>
      <c r="DC50" s="17"/>
      <c r="DD50" s="17"/>
      <c r="DE50" s="17"/>
      <c r="DF50" s="100"/>
      <c r="DG50" s="100"/>
      <c r="DH50" s="100"/>
      <c r="DI50" s="17"/>
      <c r="DJ50" s="17"/>
      <c r="DK50" s="17"/>
      <c r="DL50" s="100"/>
      <c r="DM50" s="100"/>
      <c r="DN50" s="100"/>
      <c r="DO50" s="18"/>
      <c r="DP50" s="17"/>
      <c r="DQ50" s="17"/>
      <c r="DR50" s="17"/>
      <c r="DS50" s="100"/>
      <c r="DT50" s="100"/>
      <c r="DU50" s="100"/>
      <c r="DV50" s="17"/>
      <c r="DW50" s="17"/>
      <c r="DX50" s="17"/>
      <c r="DY50" s="100"/>
      <c r="DZ50" s="100"/>
      <c r="EA50" s="100"/>
    </row>
    <row r="51" spans="2:131" ht="18">
      <c r="B51" s="4">
        <f>$B$63</f>
        <v>0</v>
      </c>
      <c r="C51" s="17"/>
      <c r="D51" s="17"/>
      <c r="E51" s="17"/>
      <c r="F51" s="100"/>
      <c r="G51" s="100"/>
      <c r="H51" s="100"/>
      <c r="I51" s="17"/>
      <c r="J51" s="17"/>
      <c r="K51" s="17"/>
      <c r="L51" s="100"/>
      <c r="M51" s="100"/>
      <c r="N51" s="100"/>
      <c r="O51" s="18"/>
      <c r="P51" s="17"/>
      <c r="Q51" s="17"/>
      <c r="R51" s="17"/>
      <c r="S51" s="100"/>
      <c r="T51" s="100"/>
      <c r="U51" s="100"/>
      <c r="V51" s="17"/>
      <c r="W51" s="17"/>
      <c r="X51" s="17"/>
      <c r="Y51" s="100"/>
      <c r="Z51" s="100"/>
      <c r="AA51" s="100"/>
      <c r="AB51" s="18"/>
      <c r="AC51" s="17"/>
      <c r="AD51" s="17"/>
      <c r="AE51" s="17"/>
      <c r="AF51" s="100"/>
      <c r="AG51" s="100"/>
      <c r="AH51" s="100"/>
      <c r="AI51" s="17"/>
      <c r="AJ51" s="17"/>
      <c r="AK51" s="17"/>
      <c r="AL51" s="100"/>
      <c r="AM51" s="100"/>
      <c r="AN51" s="100"/>
      <c r="AO51" s="18"/>
      <c r="AP51" s="17"/>
      <c r="AQ51" s="17"/>
      <c r="AR51" s="17"/>
      <c r="AS51" s="100"/>
      <c r="AT51" s="100"/>
      <c r="AU51" s="100"/>
      <c r="AV51" s="17"/>
      <c r="AW51" s="17"/>
      <c r="AX51" s="17"/>
      <c r="AY51" s="100"/>
      <c r="AZ51" s="100"/>
      <c r="BA51" s="100"/>
      <c r="BB51" s="18"/>
      <c r="BC51" s="17"/>
      <c r="BD51" s="17"/>
      <c r="BE51" s="17"/>
      <c r="BF51" s="100"/>
      <c r="BG51" s="100"/>
      <c r="BH51" s="100"/>
      <c r="BI51" s="17"/>
      <c r="BJ51" s="17"/>
      <c r="BK51" s="17"/>
      <c r="BL51" s="100"/>
      <c r="BM51" s="100"/>
      <c r="BN51" s="100"/>
      <c r="BO51" s="18"/>
      <c r="BP51" s="17"/>
      <c r="BQ51" s="17"/>
      <c r="BR51" s="17"/>
      <c r="BS51" s="100"/>
      <c r="BT51" s="100"/>
      <c r="BU51" s="100"/>
      <c r="BV51" s="17"/>
      <c r="BW51" s="17"/>
      <c r="BX51" s="17"/>
      <c r="BY51" s="100"/>
      <c r="BZ51" s="100"/>
      <c r="CA51" s="100"/>
      <c r="CB51" s="18"/>
      <c r="CC51" s="17"/>
      <c r="CD51" s="17"/>
      <c r="CE51" s="17"/>
      <c r="CF51" s="100"/>
      <c r="CG51" s="100"/>
      <c r="CH51" s="100"/>
      <c r="CI51" s="17"/>
      <c r="CJ51" s="17"/>
      <c r="CK51" s="17"/>
      <c r="CL51" s="100"/>
      <c r="CM51" s="100"/>
      <c r="CN51" s="100"/>
      <c r="CO51" s="18"/>
      <c r="CP51" s="17"/>
      <c r="CQ51" s="17"/>
      <c r="CR51" s="17"/>
      <c r="CS51" s="100"/>
      <c r="CT51" s="100"/>
      <c r="CU51" s="100"/>
      <c r="CV51" s="17"/>
      <c r="CW51" s="17"/>
      <c r="CX51" s="17"/>
      <c r="CY51" s="100"/>
      <c r="CZ51" s="100"/>
      <c r="DA51" s="100"/>
      <c r="DB51" s="18"/>
      <c r="DC51" s="17"/>
      <c r="DD51" s="17"/>
      <c r="DE51" s="17"/>
      <c r="DF51" s="100"/>
      <c r="DG51" s="100"/>
      <c r="DH51" s="100"/>
      <c r="DI51" s="17"/>
      <c r="DJ51" s="17"/>
      <c r="DK51" s="17"/>
      <c r="DL51" s="100"/>
      <c r="DM51" s="100"/>
      <c r="DN51" s="100"/>
      <c r="DO51" s="18"/>
      <c r="DP51" s="17"/>
      <c r="DQ51" s="17"/>
      <c r="DR51" s="17"/>
      <c r="DS51" s="100"/>
      <c r="DT51" s="100"/>
      <c r="DU51" s="100"/>
      <c r="DV51" s="17"/>
      <c r="DW51" s="17"/>
      <c r="DX51" s="17"/>
      <c r="DY51" s="100"/>
      <c r="DZ51" s="100"/>
      <c r="EA51" s="100"/>
    </row>
    <row r="52" spans="2:131" ht="18">
      <c r="B52" s="4">
        <f>$B$64</f>
        <v>0</v>
      </c>
      <c r="C52" s="17"/>
      <c r="D52" s="17"/>
      <c r="E52" s="17"/>
      <c r="F52" s="100"/>
      <c r="G52" s="100"/>
      <c r="H52" s="100"/>
      <c r="I52" s="17"/>
      <c r="J52" s="17"/>
      <c r="K52" s="17"/>
      <c r="L52" s="100"/>
      <c r="M52" s="100"/>
      <c r="N52" s="100"/>
      <c r="O52" s="18"/>
      <c r="P52" s="17"/>
      <c r="Q52" s="17"/>
      <c r="R52" s="17"/>
      <c r="S52" s="100"/>
      <c r="T52" s="100"/>
      <c r="U52" s="100"/>
      <c r="V52" s="17"/>
      <c r="W52" s="17"/>
      <c r="X52" s="17"/>
      <c r="Y52" s="100"/>
      <c r="Z52" s="100"/>
      <c r="AA52" s="100"/>
      <c r="AB52" s="18"/>
      <c r="AC52" s="17"/>
      <c r="AD52" s="17"/>
      <c r="AE52" s="17"/>
      <c r="AF52" s="100"/>
      <c r="AG52" s="100"/>
      <c r="AH52" s="100"/>
      <c r="AI52" s="17"/>
      <c r="AJ52" s="17"/>
      <c r="AK52" s="17"/>
      <c r="AL52" s="100"/>
      <c r="AM52" s="100"/>
      <c r="AN52" s="100"/>
      <c r="AO52" s="18"/>
      <c r="AP52" s="17"/>
      <c r="AQ52" s="17"/>
      <c r="AR52" s="17"/>
      <c r="AS52" s="100"/>
      <c r="AT52" s="100"/>
      <c r="AU52" s="100"/>
      <c r="AV52" s="17"/>
      <c r="AW52" s="17"/>
      <c r="AX52" s="17"/>
      <c r="AY52" s="100"/>
      <c r="AZ52" s="100"/>
      <c r="BA52" s="100"/>
      <c r="BB52" s="18"/>
      <c r="BC52" s="17"/>
      <c r="BD52" s="17"/>
      <c r="BE52" s="17"/>
      <c r="BF52" s="100"/>
      <c r="BG52" s="100"/>
      <c r="BH52" s="100"/>
      <c r="BI52" s="17"/>
      <c r="BJ52" s="17"/>
      <c r="BK52" s="17"/>
      <c r="BL52" s="100"/>
      <c r="BM52" s="100"/>
      <c r="BN52" s="100"/>
      <c r="BO52" s="18"/>
      <c r="BP52" s="17"/>
      <c r="BQ52" s="17"/>
      <c r="BR52" s="17"/>
      <c r="BS52" s="100"/>
      <c r="BT52" s="100"/>
      <c r="BU52" s="100"/>
      <c r="BV52" s="17"/>
      <c r="BW52" s="17"/>
      <c r="BX52" s="17"/>
      <c r="BY52" s="100"/>
      <c r="BZ52" s="100"/>
      <c r="CA52" s="100"/>
      <c r="CB52" s="18"/>
      <c r="CC52" s="17"/>
      <c r="CD52" s="17"/>
      <c r="CE52" s="17"/>
      <c r="CF52" s="100"/>
      <c r="CG52" s="100"/>
      <c r="CH52" s="100"/>
      <c r="CI52" s="17"/>
      <c r="CJ52" s="17"/>
      <c r="CK52" s="17"/>
      <c r="CL52" s="100"/>
      <c r="CM52" s="100"/>
      <c r="CN52" s="100"/>
      <c r="CO52" s="18"/>
      <c r="CP52" s="17"/>
      <c r="CQ52" s="17"/>
      <c r="CR52" s="17"/>
      <c r="CS52" s="100"/>
      <c r="CT52" s="100"/>
      <c r="CU52" s="100"/>
      <c r="CV52" s="17"/>
      <c r="CW52" s="17"/>
      <c r="CX52" s="17"/>
      <c r="CY52" s="100"/>
      <c r="CZ52" s="100"/>
      <c r="DA52" s="100"/>
      <c r="DB52" s="18"/>
      <c r="DC52" s="17"/>
      <c r="DD52" s="17"/>
      <c r="DE52" s="17"/>
      <c r="DF52" s="100"/>
      <c r="DG52" s="100"/>
      <c r="DH52" s="100"/>
      <c r="DI52" s="17"/>
      <c r="DJ52" s="17"/>
      <c r="DK52" s="17"/>
      <c r="DL52" s="100"/>
      <c r="DM52" s="100"/>
      <c r="DN52" s="100"/>
      <c r="DO52" s="18"/>
      <c r="DP52" s="17"/>
      <c r="DQ52" s="17"/>
      <c r="DR52" s="17"/>
      <c r="DS52" s="100"/>
      <c r="DT52" s="100"/>
      <c r="DU52" s="100"/>
      <c r="DV52" s="17"/>
      <c r="DW52" s="17"/>
      <c r="DX52" s="17"/>
      <c r="DY52" s="100"/>
      <c r="DZ52" s="100"/>
      <c r="EA52" s="100"/>
    </row>
    <row r="54" spans="2:131">
      <c r="B54" s="76" t="s">
        <v>891</v>
      </c>
      <c r="C54" s="76" t="s">
        <v>890</v>
      </c>
      <c r="D54" s="76" t="s">
        <v>914</v>
      </c>
      <c r="E54" s="76"/>
      <c r="F54" s="76"/>
      <c r="G54" s="76"/>
      <c r="H54" s="76"/>
      <c r="I54" s="76"/>
      <c r="J54" s="76"/>
      <c r="K54" s="76"/>
      <c r="L54" s="76"/>
      <c r="M54" s="76"/>
    </row>
    <row r="55" spans="2:131">
      <c r="B55" s="7" t="str">
        <f>'Matrix Lookups'!V4</f>
        <v>Central Single-Speed Heat Pump: 14 SEER, 8.7 HSPF</v>
      </c>
      <c r="C55" s="7">
        <f>'Matrix Lookups'!B4</f>
        <v>1</v>
      </c>
      <c r="D55" s="75" t="str">
        <f>'Matrix Lookups'!I4</f>
        <v>PG&amp;E-No-No</v>
      </c>
    </row>
    <row r="56" spans="2:131">
      <c r="B56" s="7" t="str">
        <f>'Matrix Lookups'!V5</f>
        <v>Central Single-Speed Heat Pump Packaged Unit: 14 SEER, 8.7 HSPF</v>
      </c>
      <c r="C56" s="7">
        <f>'Matrix Lookups'!B5</f>
        <v>2</v>
      </c>
      <c r="D56" s="75" t="str">
        <f>'Matrix Lookups'!I5</f>
        <v>Propane provider-No-No</v>
      </c>
    </row>
    <row r="57" spans="2:131">
      <c r="B57" s="7" t="str">
        <f>'Matrix Lookups'!V6</f>
        <v>Ducted Variable Speed Heat Pump: 17 SEER, 9.4 HSPF</v>
      </c>
      <c r="C57" s="7">
        <f>'Matrix Lookups'!B6</f>
        <v>3</v>
      </c>
      <c r="D57" s="75" t="str">
        <f>'Matrix Lookups'!I6</f>
        <v>Other-No-No</v>
      </c>
    </row>
    <row r="58" spans="2:131">
      <c r="B58" s="7" t="str">
        <f>'Matrix Lookups'!V7</f>
        <v>Ductless Variable Speed Heat Pump: 19 SEER, 11 HSPF</v>
      </c>
      <c r="C58" s="7">
        <f>'Matrix Lookups'!B7</f>
        <v>4</v>
      </c>
      <c r="D58" s="75" t="str">
        <f>'Matrix Lookups'!I7</f>
        <v>PG&amp;E-No-Yes</v>
      </c>
    </row>
    <row r="59" spans="2:131">
      <c r="B59" s="7">
        <f>'Matrix Lookups'!V8</f>
        <v>0</v>
      </c>
      <c r="C59" s="7">
        <f>'Matrix Lookups'!B8</f>
        <v>5</v>
      </c>
      <c r="D59" s="75" t="str">
        <f>'Matrix Lookups'!I8</f>
        <v>Propane provider-No-Yes</v>
      </c>
    </row>
    <row r="60" spans="2:131">
      <c r="B60" s="7">
        <f>'Matrix Lookups'!V9</f>
        <v>0</v>
      </c>
      <c r="C60" s="7">
        <f>'Matrix Lookups'!B9</f>
        <v>6</v>
      </c>
      <c r="D60" s="75" t="str">
        <f>'Matrix Lookups'!I9</f>
        <v>Other-No-Yes</v>
      </c>
    </row>
    <row r="61" spans="2:131">
      <c r="B61" s="7">
        <f>'Matrix Lookups'!V10</f>
        <v>0</v>
      </c>
      <c r="C61" s="7">
        <f>'Matrix Lookups'!B10</f>
        <v>11</v>
      </c>
      <c r="D61" s="75" t="str">
        <f>'Matrix Lookups'!I10</f>
        <v>PG&amp;E-Yes-No</v>
      </c>
    </row>
    <row r="62" spans="2:131">
      <c r="B62" s="7">
        <f>'Matrix Lookups'!V11</f>
        <v>0</v>
      </c>
      <c r="C62" s="7">
        <f>'Matrix Lookups'!B11</f>
        <v>12</v>
      </c>
      <c r="D62" s="75" t="str">
        <f>'Matrix Lookups'!I11</f>
        <v>Propane provider-Yes-No</v>
      </c>
    </row>
    <row r="63" spans="2:131">
      <c r="B63" s="7">
        <f>'Matrix Lookups'!V12</f>
        <v>0</v>
      </c>
      <c r="C63" s="7">
        <f>'Matrix Lookups'!B12</f>
        <v>13</v>
      </c>
      <c r="D63" s="75" t="str">
        <f>'Matrix Lookups'!I12</f>
        <v>Other-Yes-No</v>
      </c>
    </row>
    <row r="64" spans="2:131">
      <c r="B64" s="7">
        <f>'Matrix Lookups'!V13</f>
        <v>0</v>
      </c>
      <c r="C64" s="7">
        <f>'Matrix Lookups'!B13</f>
        <v>16</v>
      </c>
      <c r="D64" s="75" t="str">
        <f>'Matrix Lookups'!I13</f>
        <v>PG&amp;E-Yes-Yes</v>
      </c>
    </row>
    <row r="65" spans="2:4">
      <c r="B65" s="7">
        <f>'Matrix Lookups'!V14</f>
        <v>0</v>
      </c>
      <c r="D65" s="75" t="str">
        <f>'Matrix Lookups'!I14</f>
        <v>Propane provider-Yes-Yes</v>
      </c>
    </row>
    <row r="66" spans="2:4">
      <c r="B66" s="7">
        <f>'Matrix Lookups'!V15</f>
        <v>0</v>
      </c>
      <c r="D66" s="75" t="str">
        <f>'Matrix Lookups'!I15</f>
        <v>Other-Yes-Yes</v>
      </c>
    </row>
  </sheetData>
  <mergeCells count="40">
    <mergeCell ref="BP2:CA2"/>
    <mergeCell ref="BP15:CA15"/>
    <mergeCell ref="BP28:CA28"/>
    <mergeCell ref="BP41:CA41"/>
    <mergeCell ref="CC41:CN41"/>
    <mergeCell ref="CP41:DA41"/>
    <mergeCell ref="DC41:DN41"/>
    <mergeCell ref="DP41:EA41"/>
    <mergeCell ref="C41:N41"/>
    <mergeCell ref="P41:AA41"/>
    <mergeCell ref="AC41:AN41"/>
    <mergeCell ref="AP41:BA41"/>
    <mergeCell ref="BC41:BN41"/>
    <mergeCell ref="DC15:DN15"/>
    <mergeCell ref="DP15:EA15"/>
    <mergeCell ref="C28:N28"/>
    <mergeCell ref="P28:AA28"/>
    <mergeCell ref="AC28:AN28"/>
    <mergeCell ref="AP28:BA28"/>
    <mergeCell ref="BC28:BN28"/>
    <mergeCell ref="CC28:CN28"/>
    <mergeCell ref="CP28:DA28"/>
    <mergeCell ref="DC28:DN28"/>
    <mergeCell ref="DP28:EA28"/>
    <mergeCell ref="CP2:DA2"/>
    <mergeCell ref="DC2:DN2"/>
    <mergeCell ref="DP2:EA2"/>
    <mergeCell ref="C15:N15"/>
    <mergeCell ref="P15:AA15"/>
    <mergeCell ref="AC15:AN15"/>
    <mergeCell ref="AP15:BA15"/>
    <mergeCell ref="BC15:BN15"/>
    <mergeCell ref="CC15:CN15"/>
    <mergeCell ref="CP15:DA15"/>
    <mergeCell ref="C2:N2"/>
    <mergeCell ref="P2:AA2"/>
    <mergeCell ref="AC2:AN2"/>
    <mergeCell ref="AP2:BA2"/>
    <mergeCell ref="BC2:BN2"/>
    <mergeCell ref="CC2:CN2"/>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AC89D6-BD84-440C-83FD-5B15B87ACA0A}">
  <sheetPr codeName="Sheet13">
    <tabColor theme="0" tint="-0.499984740745262"/>
  </sheetPr>
  <dimension ref="B1:J1249"/>
  <sheetViews>
    <sheetView topLeftCell="A508" workbookViewId="0">
      <selection activeCell="C6" sqref="C6"/>
    </sheetView>
  </sheetViews>
  <sheetFormatPr defaultRowHeight="14.4"/>
  <cols>
    <col min="1" max="1" width="3.21875" style="75" customWidth="1"/>
    <col min="2" max="2" width="8.88671875" style="75"/>
    <col min="3" max="3" width="14.5546875" style="75" bestFit="1" customWidth="1"/>
    <col min="4" max="4" width="8.88671875" style="75"/>
    <col min="5" max="5" width="17.6640625" style="75" bestFit="1" customWidth="1"/>
    <col min="6" max="6" width="15.21875" style="75" bestFit="1" customWidth="1"/>
    <col min="7" max="7" width="15.33203125" style="75" bestFit="1" customWidth="1"/>
    <col min="8" max="8" width="11.6640625" style="75" bestFit="1" customWidth="1"/>
    <col min="9" max="16384" width="8.88671875" style="75"/>
  </cols>
  <sheetData>
    <row r="1" spans="2:10">
      <c r="B1" s="76" t="s">
        <v>117</v>
      </c>
      <c r="C1" s="76" t="s">
        <v>118</v>
      </c>
      <c r="D1" s="76" t="s">
        <v>119</v>
      </c>
      <c r="E1" s="76" t="s">
        <v>104</v>
      </c>
      <c r="F1" s="76" t="s">
        <v>120</v>
      </c>
      <c r="G1" s="76" t="s">
        <v>121</v>
      </c>
      <c r="H1" s="76" t="s">
        <v>27</v>
      </c>
      <c r="J1" s="75" t="s">
        <v>941</v>
      </c>
    </row>
    <row r="2" spans="2:10">
      <c r="B2" s="75" t="s">
        <v>122</v>
      </c>
      <c r="C2" s="75" t="s">
        <v>123</v>
      </c>
      <c r="D2" s="75">
        <v>94706</v>
      </c>
      <c r="E2" s="75" t="s">
        <v>109</v>
      </c>
      <c r="G2" s="75" t="s">
        <v>113</v>
      </c>
      <c r="H2" s="75">
        <v>3</v>
      </c>
    </row>
    <row r="3" spans="2:10">
      <c r="B3" s="75" t="s">
        <v>122</v>
      </c>
      <c r="C3" s="75" t="s">
        <v>123</v>
      </c>
      <c r="D3" s="75">
        <v>94707</v>
      </c>
      <c r="E3" s="75" t="s">
        <v>109</v>
      </c>
      <c r="G3" s="75" t="s">
        <v>113</v>
      </c>
      <c r="H3" s="75">
        <v>3</v>
      </c>
    </row>
    <row r="4" spans="2:10">
      <c r="B4" s="75" t="s">
        <v>122</v>
      </c>
      <c r="C4" s="75" t="s">
        <v>123</v>
      </c>
      <c r="D4" s="75">
        <v>94710</v>
      </c>
      <c r="E4" s="75" t="s">
        <v>109</v>
      </c>
      <c r="G4" s="75" t="s">
        <v>113</v>
      </c>
      <c r="H4" s="75">
        <v>3</v>
      </c>
    </row>
    <row r="5" spans="2:10">
      <c r="B5" s="75" t="s">
        <v>122</v>
      </c>
      <c r="C5" s="75" t="s">
        <v>124</v>
      </c>
      <c r="D5" s="75">
        <v>94701</v>
      </c>
      <c r="E5" s="75" t="s">
        <v>109</v>
      </c>
      <c r="G5" s="75" t="s">
        <v>113</v>
      </c>
      <c r="H5" s="75">
        <v>3</v>
      </c>
    </row>
    <row r="6" spans="2:10">
      <c r="B6" s="75" t="s">
        <v>122</v>
      </c>
      <c r="C6" s="75" t="s">
        <v>124</v>
      </c>
      <c r="D6" s="75">
        <v>94702</v>
      </c>
      <c r="E6" s="75" t="s">
        <v>109</v>
      </c>
      <c r="G6" s="75" t="s">
        <v>113</v>
      </c>
      <c r="H6" s="75">
        <v>3</v>
      </c>
    </row>
    <row r="7" spans="2:10">
      <c r="B7" s="75" t="s">
        <v>122</v>
      </c>
      <c r="C7" s="75" t="s">
        <v>124</v>
      </c>
      <c r="D7" s="75">
        <v>94703</v>
      </c>
      <c r="E7" s="75" t="s">
        <v>109</v>
      </c>
      <c r="G7" s="75" t="s">
        <v>113</v>
      </c>
      <c r="H7" s="75">
        <v>3</v>
      </c>
    </row>
    <row r="8" spans="2:10">
      <c r="B8" s="75" t="s">
        <v>122</v>
      </c>
      <c r="C8" s="75" t="s">
        <v>124</v>
      </c>
      <c r="D8" s="75">
        <v>94704</v>
      </c>
      <c r="E8" s="75" t="s">
        <v>109</v>
      </c>
      <c r="G8" s="75" t="s">
        <v>113</v>
      </c>
      <c r="H8" s="75">
        <v>3</v>
      </c>
    </row>
    <row r="9" spans="2:10">
      <c r="B9" s="75" t="s">
        <v>122</v>
      </c>
      <c r="C9" s="75" t="s">
        <v>124</v>
      </c>
      <c r="D9" s="75">
        <v>94705</v>
      </c>
      <c r="E9" s="75" t="s">
        <v>109</v>
      </c>
      <c r="G9" s="75" t="s">
        <v>113</v>
      </c>
      <c r="H9" s="75">
        <v>3</v>
      </c>
    </row>
    <row r="10" spans="2:10">
      <c r="B10" s="75" t="s">
        <v>122</v>
      </c>
      <c r="C10" s="75" t="s">
        <v>124</v>
      </c>
      <c r="D10" s="75">
        <v>94706</v>
      </c>
      <c r="E10" s="75" t="s">
        <v>109</v>
      </c>
      <c r="G10" s="75" t="s">
        <v>113</v>
      </c>
      <c r="H10" s="75">
        <v>3</v>
      </c>
    </row>
    <row r="11" spans="2:10">
      <c r="B11" s="75" t="s">
        <v>122</v>
      </c>
      <c r="C11" s="75" t="s">
        <v>124</v>
      </c>
      <c r="D11" s="75">
        <v>94707</v>
      </c>
      <c r="E11" s="75" t="s">
        <v>109</v>
      </c>
      <c r="G11" s="75" t="s">
        <v>113</v>
      </c>
      <c r="H11" s="75">
        <v>3</v>
      </c>
    </row>
    <row r="12" spans="2:10">
      <c r="B12" s="75" t="s">
        <v>122</v>
      </c>
      <c r="C12" s="75" t="s">
        <v>124</v>
      </c>
      <c r="D12" s="75">
        <v>94708</v>
      </c>
      <c r="E12" s="75" t="s">
        <v>109</v>
      </c>
      <c r="G12" s="75" t="s">
        <v>113</v>
      </c>
      <c r="H12" s="75">
        <v>3</v>
      </c>
    </row>
    <row r="13" spans="2:10">
      <c r="B13" s="75" t="s">
        <v>122</v>
      </c>
      <c r="C13" s="75" t="s">
        <v>124</v>
      </c>
      <c r="D13" s="75">
        <v>94709</v>
      </c>
      <c r="E13" s="75" t="s">
        <v>109</v>
      </c>
      <c r="G13" s="75" t="s">
        <v>113</v>
      </c>
      <c r="H13" s="75">
        <v>3</v>
      </c>
    </row>
    <row r="14" spans="2:10">
      <c r="B14" s="75" t="s">
        <v>122</v>
      </c>
      <c r="C14" s="75" t="s">
        <v>124</v>
      </c>
      <c r="D14" s="75">
        <v>94710</v>
      </c>
      <c r="E14" s="75" t="s">
        <v>109</v>
      </c>
      <c r="G14" s="75" t="s">
        <v>113</v>
      </c>
      <c r="H14" s="75">
        <v>3</v>
      </c>
    </row>
    <row r="15" spans="2:10">
      <c r="B15" s="75" t="s">
        <v>122</v>
      </c>
      <c r="C15" s="75" t="s">
        <v>124</v>
      </c>
      <c r="D15" s="75">
        <v>94712</v>
      </c>
      <c r="E15" s="73" t="s">
        <v>109</v>
      </c>
      <c r="G15" s="75" t="s">
        <v>113</v>
      </c>
      <c r="H15" s="75">
        <v>3</v>
      </c>
    </row>
    <row r="16" spans="2:10">
      <c r="B16" s="75" t="s">
        <v>122</v>
      </c>
      <c r="C16" s="75" t="s">
        <v>124</v>
      </c>
      <c r="D16" s="75">
        <v>94720</v>
      </c>
      <c r="E16" s="75" t="s">
        <v>109</v>
      </c>
      <c r="G16" s="75" t="s">
        <v>113</v>
      </c>
      <c r="H16" s="75">
        <v>3</v>
      </c>
    </row>
    <row r="17" spans="2:8">
      <c r="B17" s="75" t="s">
        <v>122</v>
      </c>
      <c r="C17" s="75" t="s">
        <v>125</v>
      </c>
      <c r="D17" s="75">
        <v>94546</v>
      </c>
      <c r="E17" s="75" t="s">
        <v>112</v>
      </c>
      <c r="G17" s="75" t="s">
        <v>113</v>
      </c>
      <c r="H17" s="75">
        <v>3</v>
      </c>
    </row>
    <row r="18" spans="2:8">
      <c r="B18" s="75" t="s">
        <v>122</v>
      </c>
      <c r="C18" s="75" t="s">
        <v>125</v>
      </c>
      <c r="D18" s="75">
        <v>94552</v>
      </c>
      <c r="E18" s="75" t="s">
        <v>112</v>
      </c>
      <c r="G18" s="75" t="s">
        <v>113</v>
      </c>
      <c r="H18" s="75">
        <v>3</v>
      </c>
    </row>
    <row r="19" spans="2:8">
      <c r="B19" s="75" t="s">
        <v>122</v>
      </c>
      <c r="C19" s="75" t="s">
        <v>126</v>
      </c>
      <c r="D19" s="75">
        <v>94568</v>
      </c>
      <c r="E19" s="75" t="s">
        <v>112</v>
      </c>
      <c r="G19" s="75" t="s">
        <v>113</v>
      </c>
      <c r="H19" s="75">
        <v>12</v>
      </c>
    </row>
    <row r="20" spans="2:8">
      <c r="B20" s="75" t="s">
        <v>122</v>
      </c>
      <c r="C20" s="75" t="s">
        <v>127</v>
      </c>
      <c r="D20" s="75">
        <v>94608</v>
      </c>
      <c r="E20" s="75" t="s">
        <v>109</v>
      </c>
      <c r="G20" s="75" t="s">
        <v>113</v>
      </c>
      <c r="H20" s="75">
        <v>3</v>
      </c>
    </row>
    <row r="21" spans="2:8">
      <c r="B21" s="75" t="s">
        <v>122</v>
      </c>
      <c r="C21" s="75" t="s">
        <v>128</v>
      </c>
      <c r="D21" s="75">
        <v>94536</v>
      </c>
      <c r="E21" s="75" t="s">
        <v>112</v>
      </c>
      <c r="G21" s="75" t="s">
        <v>113</v>
      </c>
      <c r="H21" s="75">
        <v>3</v>
      </c>
    </row>
    <row r="22" spans="2:8">
      <c r="B22" s="75" t="s">
        <v>122</v>
      </c>
      <c r="C22" s="75" t="s">
        <v>128</v>
      </c>
      <c r="D22" s="75">
        <v>94537</v>
      </c>
      <c r="E22" s="73" t="s">
        <v>112</v>
      </c>
      <c r="G22" s="75" t="s">
        <v>113</v>
      </c>
      <c r="H22" s="75">
        <v>3</v>
      </c>
    </row>
    <row r="23" spans="2:8">
      <c r="B23" s="75" t="s">
        <v>122</v>
      </c>
      <c r="C23" s="75" t="s">
        <v>128</v>
      </c>
      <c r="D23" s="75">
        <v>94538</v>
      </c>
      <c r="E23" s="75" t="s">
        <v>112</v>
      </c>
      <c r="G23" s="75" t="s">
        <v>113</v>
      </c>
      <c r="H23" s="75">
        <v>3</v>
      </c>
    </row>
    <row r="24" spans="2:8">
      <c r="B24" s="75" t="s">
        <v>122</v>
      </c>
      <c r="C24" s="75" t="s">
        <v>128</v>
      </c>
      <c r="D24" s="75">
        <v>94539</v>
      </c>
      <c r="E24" s="75" t="s">
        <v>112</v>
      </c>
      <c r="G24" s="75" t="s">
        <v>113</v>
      </c>
      <c r="H24" s="75">
        <v>3</v>
      </c>
    </row>
    <row r="25" spans="2:8">
      <c r="B25" s="75" t="s">
        <v>122</v>
      </c>
      <c r="C25" s="75" t="s">
        <v>128</v>
      </c>
      <c r="D25" s="75">
        <v>94555</v>
      </c>
      <c r="E25" s="75" t="s">
        <v>112</v>
      </c>
      <c r="G25" s="75" t="s">
        <v>113</v>
      </c>
      <c r="H25" s="75">
        <v>3</v>
      </c>
    </row>
    <row r="26" spans="2:8">
      <c r="B26" s="75" t="s">
        <v>122</v>
      </c>
      <c r="C26" s="75" t="s">
        <v>129</v>
      </c>
      <c r="D26" s="75">
        <v>94540</v>
      </c>
      <c r="E26" s="73" t="s">
        <v>112</v>
      </c>
      <c r="G26" s="75" t="s">
        <v>113</v>
      </c>
      <c r="H26" s="75">
        <v>3</v>
      </c>
    </row>
    <row r="27" spans="2:8">
      <c r="B27" s="75" t="s">
        <v>122</v>
      </c>
      <c r="C27" s="75" t="s">
        <v>129</v>
      </c>
      <c r="D27" s="75">
        <v>94541</v>
      </c>
      <c r="E27" s="75" t="s">
        <v>112</v>
      </c>
      <c r="G27" s="75" t="s">
        <v>113</v>
      </c>
      <c r="H27" s="75">
        <v>3</v>
      </c>
    </row>
    <row r="28" spans="2:8">
      <c r="B28" s="75" t="s">
        <v>122</v>
      </c>
      <c r="C28" s="75" t="s">
        <v>129</v>
      </c>
      <c r="D28" s="75">
        <v>94542</v>
      </c>
      <c r="E28" s="75" t="s">
        <v>112</v>
      </c>
      <c r="G28" s="75" t="s">
        <v>113</v>
      </c>
      <c r="H28" s="75">
        <v>3</v>
      </c>
    </row>
    <row r="29" spans="2:8">
      <c r="B29" s="75" t="s">
        <v>122</v>
      </c>
      <c r="C29" s="75" t="s">
        <v>129</v>
      </c>
      <c r="D29" s="75">
        <v>94543</v>
      </c>
      <c r="E29" s="75" t="s">
        <v>108</v>
      </c>
      <c r="G29" s="75" t="s">
        <v>113</v>
      </c>
      <c r="H29" s="75">
        <v>3</v>
      </c>
    </row>
    <row r="30" spans="2:8">
      <c r="B30" s="75" t="s">
        <v>122</v>
      </c>
      <c r="C30" s="75" t="s">
        <v>129</v>
      </c>
      <c r="D30" s="75">
        <v>94544</v>
      </c>
      <c r="E30" s="75" t="s">
        <v>112</v>
      </c>
      <c r="G30" s="75" t="s">
        <v>113</v>
      </c>
      <c r="H30" s="75">
        <v>3</v>
      </c>
    </row>
    <row r="31" spans="2:8">
      <c r="B31" s="75" t="s">
        <v>122</v>
      </c>
      <c r="C31" s="75" t="s">
        <v>129</v>
      </c>
      <c r="D31" s="75">
        <v>94545</v>
      </c>
      <c r="E31" s="75" t="s">
        <v>112</v>
      </c>
      <c r="G31" s="75" t="s">
        <v>113</v>
      </c>
      <c r="H31" s="75">
        <v>3</v>
      </c>
    </row>
    <row r="32" spans="2:8">
      <c r="B32" s="75" t="s">
        <v>122</v>
      </c>
      <c r="C32" s="75" t="s">
        <v>129</v>
      </c>
      <c r="D32" s="75">
        <v>94546</v>
      </c>
      <c r="E32" s="75" t="s">
        <v>112</v>
      </c>
      <c r="G32" s="75" t="s">
        <v>113</v>
      </c>
      <c r="H32" s="75">
        <v>3</v>
      </c>
    </row>
    <row r="33" spans="2:8">
      <c r="B33" s="75" t="s">
        <v>122</v>
      </c>
      <c r="C33" s="75" t="s">
        <v>129</v>
      </c>
      <c r="D33" s="75">
        <v>94552</v>
      </c>
      <c r="E33" s="75" t="s">
        <v>112</v>
      </c>
      <c r="G33" s="75" t="s">
        <v>113</v>
      </c>
      <c r="H33" s="75">
        <v>3</v>
      </c>
    </row>
    <row r="34" spans="2:8">
      <c r="B34" s="75" t="s">
        <v>122</v>
      </c>
      <c r="C34" s="75" t="s">
        <v>130</v>
      </c>
      <c r="D34" s="75">
        <v>94550</v>
      </c>
      <c r="E34" s="75" t="s">
        <v>112</v>
      </c>
      <c r="G34" s="75" t="s">
        <v>113</v>
      </c>
      <c r="H34" s="75">
        <v>12</v>
      </c>
    </row>
    <row r="35" spans="2:8">
      <c r="B35" s="75" t="s">
        <v>122</v>
      </c>
      <c r="C35" s="75" t="s">
        <v>130</v>
      </c>
      <c r="D35" s="75">
        <v>94551</v>
      </c>
      <c r="E35" s="75" t="s">
        <v>112</v>
      </c>
      <c r="G35" s="75" t="s">
        <v>113</v>
      </c>
      <c r="H35" s="75">
        <v>12</v>
      </c>
    </row>
    <row r="36" spans="2:8">
      <c r="B36" s="75" t="s">
        <v>122</v>
      </c>
      <c r="C36" s="75" t="s">
        <v>131</v>
      </c>
      <c r="D36" s="75">
        <v>94560</v>
      </c>
      <c r="E36" s="75" t="s">
        <v>112</v>
      </c>
      <c r="G36" s="75" t="s">
        <v>113</v>
      </c>
      <c r="H36" s="75">
        <v>3</v>
      </c>
    </row>
    <row r="37" spans="2:8">
      <c r="B37" s="75" t="s">
        <v>122</v>
      </c>
      <c r="C37" s="75" t="s">
        <v>132</v>
      </c>
      <c r="D37" s="75">
        <v>94601</v>
      </c>
      <c r="E37" s="75" t="s">
        <v>109</v>
      </c>
      <c r="G37" s="75" t="s">
        <v>113</v>
      </c>
      <c r="H37" s="75">
        <v>3</v>
      </c>
    </row>
    <row r="38" spans="2:8">
      <c r="B38" s="75" t="s">
        <v>122</v>
      </c>
      <c r="C38" s="75" t="s">
        <v>132</v>
      </c>
      <c r="D38" s="75">
        <v>94602</v>
      </c>
      <c r="E38" s="75" t="s">
        <v>109</v>
      </c>
      <c r="G38" s="75" t="s">
        <v>113</v>
      </c>
      <c r="H38" s="75">
        <v>3</v>
      </c>
    </row>
    <row r="39" spans="2:8">
      <c r="B39" s="75" t="s">
        <v>122</v>
      </c>
      <c r="C39" s="75" t="s">
        <v>132</v>
      </c>
      <c r="D39" s="75">
        <v>94603</v>
      </c>
      <c r="E39" s="75" t="s">
        <v>109</v>
      </c>
      <c r="G39" s="75" t="s">
        <v>113</v>
      </c>
      <c r="H39" s="75">
        <v>3</v>
      </c>
    </row>
    <row r="40" spans="2:8">
      <c r="B40" s="75" t="s">
        <v>122</v>
      </c>
      <c r="C40" s="75" t="s">
        <v>132</v>
      </c>
      <c r="D40" s="75">
        <v>94604</v>
      </c>
      <c r="E40" s="75" t="s">
        <v>109</v>
      </c>
      <c r="G40" s="75" t="s">
        <v>113</v>
      </c>
      <c r="H40" s="75">
        <v>3</v>
      </c>
    </row>
    <row r="41" spans="2:8">
      <c r="B41" s="75" t="s">
        <v>122</v>
      </c>
      <c r="C41" s="75" t="s">
        <v>132</v>
      </c>
      <c r="D41" s="75">
        <v>94605</v>
      </c>
      <c r="E41" s="75" t="s">
        <v>109</v>
      </c>
      <c r="G41" s="75" t="s">
        <v>113</v>
      </c>
      <c r="H41" s="75">
        <v>3</v>
      </c>
    </row>
    <row r="42" spans="2:8">
      <c r="B42" s="75" t="s">
        <v>122</v>
      </c>
      <c r="C42" s="75" t="s">
        <v>132</v>
      </c>
      <c r="D42" s="75">
        <v>94606</v>
      </c>
      <c r="E42" s="75" t="s">
        <v>109</v>
      </c>
      <c r="G42" s="75" t="s">
        <v>113</v>
      </c>
      <c r="H42" s="75">
        <v>3</v>
      </c>
    </row>
    <row r="43" spans="2:8">
      <c r="B43" s="75" t="s">
        <v>122</v>
      </c>
      <c r="C43" s="75" t="s">
        <v>132</v>
      </c>
      <c r="D43" s="75">
        <v>94607</v>
      </c>
      <c r="E43" s="75" t="s">
        <v>109</v>
      </c>
      <c r="G43" s="75" t="s">
        <v>113</v>
      </c>
      <c r="H43" s="75">
        <v>3</v>
      </c>
    </row>
    <row r="44" spans="2:8">
      <c r="B44" s="75" t="s">
        <v>122</v>
      </c>
      <c r="C44" s="75" t="s">
        <v>132</v>
      </c>
      <c r="D44" s="75">
        <v>94608</v>
      </c>
      <c r="E44" s="75" t="s">
        <v>109</v>
      </c>
      <c r="G44" s="75" t="s">
        <v>113</v>
      </c>
      <c r="H44" s="75">
        <v>3</v>
      </c>
    </row>
    <row r="45" spans="2:8">
      <c r="B45" s="75" t="s">
        <v>122</v>
      </c>
      <c r="C45" s="75" t="s">
        <v>132</v>
      </c>
      <c r="D45" s="75">
        <v>94609</v>
      </c>
      <c r="E45" s="75" t="s">
        <v>109</v>
      </c>
      <c r="G45" s="75" t="s">
        <v>113</v>
      </c>
      <c r="H45" s="75">
        <v>3</v>
      </c>
    </row>
    <row r="46" spans="2:8">
      <c r="B46" s="75" t="s">
        <v>122</v>
      </c>
      <c r="C46" s="75" t="s">
        <v>132</v>
      </c>
      <c r="D46" s="75">
        <v>94610</v>
      </c>
      <c r="E46" s="75" t="s">
        <v>109</v>
      </c>
      <c r="G46" s="75" t="s">
        <v>113</v>
      </c>
      <c r="H46" s="75">
        <v>3</v>
      </c>
    </row>
    <row r="47" spans="2:8">
      <c r="B47" s="75" t="s">
        <v>122</v>
      </c>
      <c r="C47" s="75" t="s">
        <v>132</v>
      </c>
      <c r="D47" s="75">
        <v>94611</v>
      </c>
      <c r="E47" s="75" t="s">
        <v>109</v>
      </c>
      <c r="G47" s="75" t="s">
        <v>113</v>
      </c>
      <c r="H47" s="75">
        <v>3</v>
      </c>
    </row>
    <row r="48" spans="2:8">
      <c r="B48" s="75" t="s">
        <v>122</v>
      </c>
      <c r="C48" s="75" t="s">
        <v>132</v>
      </c>
      <c r="D48" s="75">
        <v>94612</v>
      </c>
      <c r="E48" s="75" t="s">
        <v>109</v>
      </c>
      <c r="G48" s="75" t="s">
        <v>113</v>
      </c>
      <c r="H48" s="75">
        <v>3</v>
      </c>
    </row>
    <row r="49" spans="2:8">
      <c r="B49" s="75" t="s">
        <v>122</v>
      </c>
      <c r="C49" s="75" t="s">
        <v>132</v>
      </c>
      <c r="D49" s="75">
        <v>94613</v>
      </c>
      <c r="E49" s="75" t="s">
        <v>109</v>
      </c>
      <c r="G49" s="75" t="s">
        <v>113</v>
      </c>
      <c r="H49" s="75">
        <v>3</v>
      </c>
    </row>
    <row r="50" spans="2:8">
      <c r="B50" s="75" t="s">
        <v>122</v>
      </c>
      <c r="C50" s="75" t="s">
        <v>132</v>
      </c>
      <c r="D50" s="75">
        <v>94614</v>
      </c>
      <c r="E50" s="73" t="s">
        <v>109</v>
      </c>
      <c r="G50" s="75" t="s">
        <v>113</v>
      </c>
      <c r="H50" s="75">
        <v>3</v>
      </c>
    </row>
    <row r="51" spans="2:8">
      <c r="B51" s="75" t="s">
        <v>122</v>
      </c>
      <c r="C51" s="75" t="s">
        <v>132</v>
      </c>
      <c r="D51" s="75">
        <v>94615</v>
      </c>
      <c r="E51" s="73" t="s">
        <v>109</v>
      </c>
      <c r="G51" s="75" t="s">
        <v>113</v>
      </c>
      <c r="H51" s="75">
        <v>3</v>
      </c>
    </row>
    <row r="52" spans="2:8">
      <c r="B52" s="75" t="s">
        <v>122</v>
      </c>
      <c r="C52" s="75" t="s">
        <v>132</v>
      </c>
      <c r="D52" s="75">
        <v>94618</v>
      </c>
      <c r="E52" s="75" t="s">
        <v>109</v>
      </c>
      <c r="G52" s="75" t="s">
        <v>113</v>
      </c>
      <c r="H52" s="75">
        <v>3</v>
      </c>
    </row>
    <row r="53" spans="2:8">
      <c r="B53" s="75" t="s">
        <v>122</v>
      </c>
      <c r="C53" s="75" t="s">
        <v>132</v>
      </c>
      <c r="D53" s="75">
        <v>94619</v>
      </c>
      <c r="E53" s="75" t="s">
        <v>109</v>
      </c>
      <c r="G53" s="75" t="s">
        <v>113</v>
      </c>
      <c r="H53" s="75">
        <v>3</v>
      </c>
    </row>
    <row r="54" spans="2:8">
      <c r="B54" s="75" t="s">
        <v>122</v>
      </c>
      <c r="C54" s="75" t="s">
        <v>132</v>
      </c>
      <c r="D54" s="75">
        <v>94620</v>
      </c>
      <c r="E54" s="73" t="s">
        <v>109</v>
      </c>
      <c r="G54" s="75" t="s">
        <v>113</v>
      </c>
      <c r="H54" s="75">
        <v>3</v>
      </c>
    </row>
    <row r="55" spans="2:8">
      <c r="B55" s="75" t="s">
        <v>122</v>
      </c>
      <c r="C55" s="75" t="s">
        <v>132</v>
      </c>
      <c r="D55" s="75">
        <v>94621</v>
      </c>
      <c r="E55" s="75" t="s">
        <v>109</v>
      </c>
      <c r="G55" s="75" t="s">
        <v>113</v>
      </c>
      <c r="H55" s="75">
        <v>3</v>
      </c>
    </row>
    <row r="56" spans="2:8">
      <c r="B56" s="75" t="s">
        <v>122</v>
      </c>
      <c r="C56" s="75" t="s">
        <v>132</v>
      </c>
      <c r="D56" s="75">
        <v>94622</v>
      </c>
      <c r="E56" s="73" t="s">
        <v>109</v>
      </c>
      <c r="G56" s="75" t="s">
        <v>113</v>
      </c>
      <c r="H56" s="73">
        <v>3</v>
      </c>
    </row>
    <row r="57" spans="2:8">
      <c r="B57" s="75" t="s">
        <v>122</v>
      </c>
      <c r="C57" s="75" t="s">
        <v>132</v>
      </c>
      <c r="D57" s="75">
        <v>94623</v>
      </c>
      <c r="E57" s="73" t="s">
        <v>109</v>
      </c>
      <c r="G57" s="75" t="s">
        <v>113</v>
      </c>
      <c r="H57" s="75">
        <v>3</v>
      </c>
    </row>
    <row r="58" spans="2:8">
      <c r="B58" s="75" t="s">
        <v>122</v>
      </c>
      <c r="C58" s="75" t="s">
        <v>132</v>
      </c>
      <c r="D58" s="75">
        <v>94649</v>
      </c>
      <c r="E58" s="73" t="s">
        <v>109</v>
      </c>
      <c r="G58" s="75" t="s">
        <v>113</v>
      </c>
      <c r="H58" s="75">
        <v>3</v>
      </c>
    </row>
    <row r="59" spans="2:8">
      <c r="B59" s="75" t="s">
        <v>122</v>
      </c>
      <c r="C59" s="75" t="s">
        <v>132</v>
      </c>
      <c r="D59" s="75">
        <v>94659</v>
      </c>
      <c r="E59" s="73" t="s">
        <v>109</v>
      </c>
      <c r="G59" s="75" t="s">
        <v>113</v>
      </c>
      <c r="H59" s="75">
        <v>3</v>
      </c>
    </row>
    <row r="60" spans="2:8">
      <c r="B60" s="75" t="s">
        <v>122</v>
      </c>
      <c r="C60" s="75" t="s">
        <v>132</v>
      </c>
      <c r="D60" s="75">
        <v>94660</v>
      </c>
      <c r="E60" s="73" t="s">
        <v>109</v>
      </c>
      <c r="G60" s="75" t="s">
        <v>113</v>
      </c>
      <c r="H60" s="75">
        <v>3</v>
      </c>
    </row>
    <row r="61" spans="2:8">
      <c r="B61" s="75" t="s">
        <v>122</v>
      </c>
      <c r="C61" s="75" t="s">
        <v>132</v>
      </c>
      <c r="D61" s="75">
        <v>94661</v>
      </c>
      <c r="E61" s="73" t="s">
        <v>109</v>
      </c>
      <c r="G61" s="75" t="s">
        <v>113</v>
      </c>
      <c r="H61" s="75">
        <v>3</v>
      </c>
    </row>
    <row r="62" spans="2:8">
      <c r="B62" s="75" t="s">
        <v>122</v>
      </c>
      <c r="C62" s="75" t="s">
        <v>133</v>
      </c>
      <c r="D62" s="75">
        <v>94602</v>
      </c>
      <c r="E62" s="75" t="s">
        <v>109</v>
      </c>
      <c r="G62" s="75" t="s">
        <v>113</v>
      </c>
      <c r="H62" s="75">
        <v>3</v>
      </c>
    </row>
    <row r="63" spans="2:8">
      <c r="B63" s="75" t="s">
        <v>122</v>
      </c>
      <c r="C63" s="75" t="s">
        <v>133</v>
      </c>
      <c r="D63" s="75">
        <v>94610</v>
      </c>
      <c r="E63" s="75" t="s">
        <v>109</v>
      </c>
      <c r="G63" s="75" t="s">
        <v>113</v>
      </c>
      <c r="H63" s="75">
        <v>3</v>
      </c>
    </row>
    <row r="64" spans="2:8">
      <c r="B64" s="75" t="s">
        <v>122</v>
      </c>
      <c r="C64" s="75" t="s">
        <v>133</v>
      </c>
      <c r="D64" s="75">
        <v>94611</v>
      </c>
      <c r="E64" s="75" t="s">
        <v>109</v>
      </c>
      <c r="G64" s="75" t="s">
        <v>113</v>
      </c>
      <c r="H64" s="75">
        <v>3</v>
      </c>
    </row>
    <row r="65" spans="2:8">
      <c r="B65" s="75" t="s">
        <v>122</v>
      </c>
      <c r="C65" s="75" t="s">
        <v>133</v>
      </c>
      <c r="D65" s="75">
        <v>94618</v>
      </c>
      <c r="E65" s="75" t="s">
        <v>109</v>
      </c>
      <c r="G65" s="75" t="s">
        <v>113</v>
      </c>
      <c r="H65" s="75">
        <v>3</v>
      </c>
    </row>
    <row r="66" spans="2:8">
      <c r="B66" s="75" t="s">
        <v>122</v>
      </c>
      <c r="C66" s="75" t="s">
        <v>133</v>
      </c>
      <c r="D66" s="75">
        <v>94620</v>
      </c>
      <c r="E66" s="73" t="s">
        <v>109</v>
      </c>
      <c r="G66" s="75" t="s">
        <v>113</v>
      </c>
      <c r="H66" s="75">
        <v>3</v>
      </c>
    </row>
    <row r="67" spans="2:8">
      <c r="B67" s="75" t="s">
        <v>122</v>
      </c>
      <c r="C67" s="75" t="s">
        <v>134</v>
      </c>
      <c r="D67" s="75">
        <v>94566</v>
      </c>
      <c r="E67" s="75" t="s">
        <v>112</v>
      </c>
      <c r="G67" s="75" t="s">
        <v>113</v>
      </c>
      <c r="H67" s="75">
        <v>12</v>
      </c>
    </row>
    <row r="68" spans="2:8">
      <c r="B68" s="75" t="s">
        <v>122</v>
      </c>
      <c r="C68" s="75" t="s">
        <v>134</v>
      </c>
      <c r="D68" s="75">
        <v>94568</v>
      </c>
      <c r="E68" s="75" t="s">
        <v>112</v>
      </c>
      <c r="G68" s="75" t="s">
        <v>113</v>
      </c>
      <c r="H68" s="75">
        <v>12</v>
      </c>
    </row>
    <row r="69" spans="2:8">
      <c r="B69" s="75" t="s">
        <v>122</v>
      </c>
      <c r="C69" s="75" t="s">
        <v>134</v>
      </c>
      <c r="D69" s="75">
        <v>94588</v>
      </c>
      <c r="E69" s="75" t="s">
        <v>112</v>
      </c>
      <c r="G69" s="75" t="s">
        <v>113</v>
      </c>
      <c r="H69" s="75">
        <v>12</v>
      </c>
    </row>
    <row r="70" spans="2:8">
      <c r="B70" s="75" t="s">
        <v>122</v>
      </c>
      <c r="C70" s="75" t="s">
        <v>135</v>
      </c>
      <c r="D70" s="75">
        <v>94577</v>
      </c>
      <c r="E70" s="75" t="s">
        <v>112</v>
      </c>
      <c r="G70" s="75" t="s">
        <v>113</v>
      </c>
      <c r="H70" s="75">
        <v>3</v>
      </c>
    </row>
    <row r="71" spans="2:8">
      <c r="B71" s="75" t="s">
        <v>122</v>
      </c>
      <c r="C71" s="75" t="s">
        <v>135</v>
      </c>
      <c r="D71" s="75">
        <v>94578</v>
      </c>
      <c r="E71" s="75" t="s">
        <v>112</v>
      </c>
      <c r="G71" s="75" t="s">
        <v>113</v>
      </c>
      <c r="H71" s="75">
        <v>3</v>
      </c>
    </row>
    <row r="72" spans="2:8">
      <c r="B72" s="75" t="s">
        <v>122</v>
      </c>
      <c r="C72" s="75" t="s">
        <v>135</v>
      </c>
      <c r="D72" s="75">
        <v>94579</v>
      </c>
      <c r="E72" s="75" t="s">
        <v>112</v>
      </c>
      <c r="G72" s="75" t="s">
        <v>113</v>
      </c>
      <c r="H72" s="75">
        <v>3</v>
      </c>
    </row>
    <row r="73" spans="2:8">
      <c r="B73" s="75" t="s">
        <v>122</v>
      </c>
      <c r="C73" s="75" t="s">
        <v>136</v>
      </c>
      <c r="D73" s="75">
        <v>94580</v>
      </c>
      <c r="E73" s="75" t="s">
        <v>112</v>
      </c>
      <c r="G73" s="75" t="s">
        <v>113</v>
      </c>
      <c r="H73" s="75">
        <v>3</v>
      </c>
    </row>
    <row r="74" spans="2:8">
      <c r="B74" s="75" t="s">
        <v>122</v>
      </c>
      <c r="C74" s="75" t="s">
        <v>137</v>
      </c>
      <c r="D74" s="75">
        <v>94586</v>
      </c>
      <c r="E74" s="75" t="s">
        <v>112</v>
      </c>
      <c r="G74" s="75" t="s">
        <v>113</v>
      </c>
      <c r="H74" s="75">
        <v>12</v>
      </c>
    </row>
    <row r="75" spans="2:8">
      <c r="B75" s="75" t="s">
        <v>122</v>
      </c>
      <c r="C75" s="75" t="s">
        <v>138</v>
      </c>
      <c r="D75" s="75">
        <v>94587</v>
      </c>
      <c r="E75" s="75" t="s">
        <v>112</v>
      </c>
      <c r="G75" s="75" t="s">
        <v>113</v>
      </c>
      <c r="H75" s="75">
        <v>3</v>
      </c>
    </row>
    <row r="76" spans="2:8">
      <c r="B76" s="75" t="s">
        <v>139</v>
      </c>
      <c r="C76" s="75" t="s">
        <v>140</v>
      </c>
      <c r="D76" s="75">
        <v>95223</v>
      </c>
      <c r="E76" s="75" t="s">
        <v>113</v>
      </c>
      <c r="G76" s="75" t="s">
        <v>113</v>
      </c>
      <c r="H76" s="75">
        <v>16</v>
      </c>
    </row>
    <row r="77" spans="2:8">
      <c r="B77" s="75" t="s">
        <v>139</v>
      </c>
      <c r="C77" s="75" t="s">
        <v>141</v>
      </c>
      <c r="D77" s="75">
        <v>96120</v>
      </c>
      <c r="E77" s="73" t="s">
        <v>113</v>
      </c>
      <c r="F77" s="75" t="s">
        <v>142</v>
      </c>
      <c r="G77" s="75" t="s">
        <v>898</v>
      </c>
      <c r="H77" s="75">
        <v>16</v>
      </c>
    </row>
    <row r="78" spans="2:8">
      <c r="B78" s="75" t="s">
        <v>143</v>
      </c>
      <c r="C78" s="75" t="s">
        <v>144</v>
      </c>
      <c r="D78" s="75">
        <v>95601</v>
      </c>
      <c r="E78" s="75" t="s">
        <v>108</v>
      </c>
      <c r="G78" s="75" t="s">
        <v>113</v>
      </c>
      <c r="H78" s="75">
        <v>12</v>
      </c>
    </row>
    <row r="79" spans="2:8">
      <c r="B79" s="75" t="s">
        <v>143</v>
      </c>
      <c r="C79" s="75" t="s">
        <v>145</v>
      </c>
      <c r="D79" s="75">
        <v>95699</v>
      </c>
      <c r="E79" s="75" t="s">
        <v>108</v>
      </c>
      <c r="G79" s="75" t="s">
        <v>113</v>
      </c>
      <c r="H79" s="75">
        <v>12</v>
      </c>
    </row>
    <row r="80" spans="2:8">
      <c r="B80" s="75" t="s">
        <v>143</v>
      </c>
      <c r="C80" s="75" t="s">
        <v>146</v>
      </c>
      <c r="D80" s="75">
        <v>95629</v>
      </c>
      <c r="E80" s="75" t="s">
        <v>105</v>
      </c>
      <c r="G80" s="75" t="s">
        <v>113</v>
      </c>
      <c r="H80" s="75">
        <v>12</v>
      </c>
    </row>
    <row r="81" spans="2:8">
      <c r="B81" s="75" t="s">
        <v>143</v>
      </c>
      <c r="C81" s="75" t="s">
        <v>147</v>
      </c>
      <c r="D81" s="75">
        <v>95640</v>
      </c>
      <c r="E81" s="75" t="s">
        <v>108</v>
      </c>
      <c r="G81" s="75" t="s">
        <v>113</v>
      </c>
      <c r="H81" s="75">
        <v>12</v>
      </c>
    </row>
    <row r="82" spans="2:8">
      <c r="B82" s="75" t="s">
        <v>143</v>
      </c>
      <c r="C82" s="75" t="s">
        <v>148</v>
      </c>
      <c r="D82" s="75">
        <v>95642</v>
      </c>
      <c r="E82" s="75" t="s">
        <v>105</v>
      </c>
      <c r="G82" s="75" t="s">
        <v>113</v>
      </c>
      <c r="H82" s="75">
        <v>12</v>
      </c>
    </row>
    <row r="83" spans="2:8">
      <c r="B83" s="75" t="s">
        <v>143</v>
      </c>
      <c r="C83" s="75" t="s">
        <v>148</v>
      </c>
      <c r="D83" s="75">
        <v>95654</v>
      </c>
      <c r="E83" s="75" t="s">
        <v>108</v>
      </c>
      <c r="G83" s="75" t="s">
        <v>113</v>
      </c>
      <c r="H83" s="75">
        <v>12</v>
      </c>
    </row>
    <row r="84" spans="2:8">
      <c r="B84" s="75" t="s">
        <v>143</v>
      </c>
      <c r="C84" s="75" t="s">
        <v>149</v>
      </c>
      <c r="D84" s="75">
        <v>95654</v>
      </c>
      <c r="E84" s="75" t="s">
        <v>108</v>
      </c>
      <c r="G84" s="75" t="s">
        <v>113</v>
      </c>
      <c r="H84" s="75">
        <v>12</v>
      </c>
    </row>
    <row r="85" spans="2:8">
      <c r="B85" s="75" t="s">
        <v>143</v>
      </c>
      <c r="C85" s="75" t="s">
        <v>150</v>
      </c>
      <c r="D85" s="75">
        <v>95665</v>
      </c>
      <c r="E85" s="75" t="s">
        <v>105</v>
      </c>
      <c r="G85" s="75" t="s">
        <v>113</v>
      </c>
      <c r="H85" s="75">
        <v>12</v>
      </c>
    </row>
    <row r="86" spans="2:8">
      <c r="B86" s="75" t="s">
        <v>143</v>
      </c>
      <c r="C86" s="75" t="s">
        <v>151</v>
      </c>
      <c r="D86" s="75">
        <v>95666</v>
      </c>
      <c r="E86" s="75" t="s">
        <v>105</v>
      </c>
      <c r="G86" s="75" t="s">
        <v>113</v>
      </c>
      <c r="H86" s="75">
        <v>16</v>
      </c>
    </row>
    <row r="87" spans="2:8">
      <c r="B87" s="75" t="s">
        <v>143</v>
      </c>
      <c r="C87" s="75" t="s">
        <v>152</v>
      </c>
      <c r="D87" s="75">
        <v>95669</v>
      </c>
      <c r="E87" s="75" t="s">
        <v>105</v>
      </c>
      <c r="G87" s="75" t="s">
        <v>113</v>
      </c>
      <c r="H87" s="75">
        <v>12</v>
      </c>
    </row>
    <row r="88" spans="2:8">
      <c r="B88" s="75" t="s">
        <v>143</v>
      </c>
      <c r="C88" s="75" t="s">
        <v>153</v>
      </c>
      <c r="D88" s="75">
        <v>95675</v>
      </c>
      <c r="E88" s="75" t="s">
        <v>105</v>
      </c>
      <c r="G88" s="75" t="s">
        <v>113</v>
      </c>
      <c r="H88" s="75">
        <v>12</v>
      </c>
    </row>
    <row r="89" spans="2:8">
      <c r="B89" s="75" t="s">
        <v>143</v>
      </c>
      <c r="C89" s="75" t="s">
        <v>154</v>
      </c>
      <c r="D89" s="75">
        <v>95685</v>
      </c>
      <c r="E89" s="75" t="s">
        <v>105</v>
      </c>
      <c r="G89" s="75" t="s">
        <v>113</v>
      </c>
      <c r="H89" s="75">
        <v>12</v>
      </c>
    </row>
    <row r="90" spans="2:8">
      <c r="B90" s="75" t="s">
        <v>143</v>
      </c>
      <c r="C90" s="75" t="s">
        <v>155</v>
      </c>
      <c r="D90" s="75">
        <v>95689</v>
      </c>
      <c r="E90" s="75" t="s">
        <v>105</v>
      </c>
      <c r="G90" s="75" t="s">
        <v>113</v>
      </c>
      <c r="H90" s="75">
        <v>12</v>
      </c>
    </row>
    <row r="91" spans="2:8">
      <c r="B91" s="75" t="s">
        <v>156</v>
      </c>
      <c r="C91" s="75" t="s">
        <v>157</v>
      </c>
      <c r="D91" s="75">
        <v>95914</v>
      </c>
      <c r="E91" s="75" t="s">
        <v>105</v>
      </c>
      <c r="G91" s="75" t="s">
        <v>113</v>
      </c>
      <c r="H91" s="75">
        <v>11</v>
      </c>
    </row>
    <row r="92" spans="2:8">
      <c r="B92" s="75" t="s">
        <v>156</v>
      </c>
      <c r="C92" s="75" t="s">
        <v>158</v>
      </c>
      <c r="D92" s="75">
        <v>95916</v>
      </c>
      <c r="E92" s="75" t="s">
        <v>105</v>
      </c>
      <c r="G92" s="75" t="s">
        <v>113</v>
      </c>
      <c r="H92" s="75">
        <v>16</v>
      </c>
    </row>
    <row r="93" spans="2:8">
      <c r="B93" s="75" t="s">
        <v>156</v>
      </c>
      <c r="C93" s="75" t="s">
        <v>159</v>
      </c>
      <c r="D93" s="75">
        <v>95917</v>
      </c>
      <c r="E93" s="75" t="s">
        <v>108</v>
      </c>
      <c r="G93" s="75" t="s">
        <v>113</v>
      </c>
      <c r="H93" s="75">
        <v>11</v>
      </c>
    </row>
    <row r="94" spans="2:8">
      <c r="B94" s="75" t="s">
        <v>156</v>
      </c>
      <c r="C94" s="75" t="s">
        <v>160</v>
      </c>
      <c r="D94" s="75">
        <v>95926</v>
      </c>
      <c r="E94" s="75" t="s">
        <v>108</v>
      </c>
      <c r="G94" s="75" t="s">
        <v>113</v>
      </c>
      <c r="H94" s="75">
        <v>11</v>
      </c>
    </row>
    <row r="95" spans="2:8">
      <c r="B95" s="75" t="s">
        <v>156</v>
      </c>
      <c r="C95" s="75" t="s">
        <v>160</v>
      </c>
      <c r="D95" s="75">
        <v>95927</v>
      </c>
      <c r="E95" s="75" t="s">
        <v>105</v>
      </c>
      <c r="G95" s="75" t="s">
        <v>113</v>
      </c>
      <c r="H95" s="75">
        <v>11</v>
      </c>
    </row>
    <row r="96" spans="2:8">
      <c r="B96" s="75" t="s">
        <v>156</v>
      </c>
      <c r="C96" s="75" t="s">
        <v>160</v>
      </c>
      <c r="D96" s="75">
        <v>95928</v>
      </c>
      <c r="E96" s="75" t="s">
        <v>105</v>
      </c>
      <c r="G96" s="75" t="s">
        <v>113</v>
      </c>
      <c r="H96" s="75">
        <v>11</v>
      </c>
    </row>
    <row r="97" spans="2:8">
      <c r="B97" s="75" t="s">
        <v>156</v>
      </c>
      <c r="C97" s="75" t="s">
        <v>160</v>
      </c>
      <c r="D97" s="75">
        <v>95929</v>
      </c>
      <c r="E97" s="73" t="s">
        <v>105</v>
      </c>
      <c r="G97" s="75" t="s">
        <v>113</v>
      </c>
      <c r="H97" s="75">
        <v>11</v>
      </c>
    </row>
    <row r="98" spans="2:8">
      <c r="B98" s="75" t="s">
        <v>156</v>
      </c>
      <c r="C98" s="75" t="s">
        <v>160</v>
      </c>
      <c r="D98" s="75">
        <v>95973</v>
      </c>
      <c r="E98" s="75" t="s">
        <v>105</v>
      </c>
      <c r="G98" s="75" t="s">
        <v>113</v>
      </c>
      <c r="H98" s="75">
        <v>11</v>
      </c>
    </row>
    <row r="99" spans="2:8">
      <c r="B99" s="75" t="s">
        <v>156</v>
      </c>
      <c r="C99" s="75" t="s">
        <v>160</v>
      </c>
      <c r="D99" s="75">
        <v>95976</v>
      </c>
      <c r="E99" s="73" t="s">
        <v>105</v>
      </c>
      <c r="G99" s="75" t="s">
        <v>113</v>
      </c>
      <c r="H99" s="75">
        <v>11</v>
      </c>
    </row>
    <row r="100" spans="2:8">
      <c r="B100" s="75" t="s">
        <v>156</v>
      </c>
      <c r="C100" s="75" t="s">
        <v>161</v>
      </c>
      <c r="D100" s="75">
        <v>95930</v>
      </c>
      <c r="E100" s="75" t="s">
        <v>105</v>
      </c>
      <c r="G100" s="75" t="s">
        <v>113</v>
      </c>
      <c r="H100" s="75">
        <v>16</v>
      </c>
    </row>
    <row r="101" spans="2:8">
      <c r="B101" s="75" t="s">
        <v>156</v>
      </c>
      <c r="C101" s="75" t="s">
        <v>162</v>
      </c>
      <c r="D101" s="75">
        <v>95973</v>
      </c>
      <c r="E101" s="75" t="s">
        <v>105</v>
      </c>
      <c r="G101" s="75" t="s">
        <v>113</v>
      </c>
      <c r="H101" s="75">
        <v>11</v>
      </c>
    </row>
    <row r="102" spans="2:8">
      <c r="B102" s="75" t="s">
        <v>156</v>
      </c>
      <c r="C102" s="75" t="s">
        <v>163</v>
      </c>
      <c r="D102" s="75">
        <v>95938</v>
      </c>
      <c r="E102" s="75" t="s">
        <v>108</v>
      </c>
      <c r="G102" s="75" t="s">
        <v>113</v>
      </c>
      <c r="H102" s="75">
        <v>11</v>
      </c>
    </row>
    <row r="103" spans="2:8">
      <c r="B103" s="75" t="s">
        <v>156</v>
      </c>
      <c r="C103" s="75" t="s">
        <v>164</v>
      </c>
      <c r="D103" s="75">
        <v>95940</v>
      </c>
      <c r="E103" s="75" t="s">
        <v>105</v>
      </c>
      <c r="G103" s="75" t="s">
        <v>113</v>
      </c>
      <c r="H103" s="75">
        <v>11</v>
      </c>
    </row>
    <row r="104" spans="2:8">
      <c r="B104" s="75" t="s">
        <v>156</v>
      </c>
      <c r="C104" s="75" t="s">
        <v>165</v>
      </c>
      <c r="D104" s="75">
        <v>95941</v>
      </c>
      <c r="E104" s="75" t="s">
        <v>105</v>
      </c>
      <c r="G104" s="75" t="s">
        <v>113</v>
      </c>
      <c r="H104" s="75">
        <v>16</v>
      </c>
    </row>
    <row r="105" spans="2:8">
      <c r="B105" s="75" t="s">
        <v>156</v>
      </c>
      <c r="C105" s="75" t="s">
        <v>166</v>
      </c>
      <c r="D105" s="75">
        <v>95942</v>
      </c>
      <c r="E105" s="75" t="s">
        <v>105</v>
      </c>
      <c r="G105" s="75" t="s">
        <v>113</v>
      </c>
      <c r="H105" s="75">
        <v>16</v>
      </c>
    </row>
    <row r="106" spans="2:8">
      <c r="B106" s="75" t="s">
        <v>156</v>
      </c>
      <c r="C106" s="75" t="s">
        <v>167</v>
      </c>
      <c r="D106" s="75">
        <v>95948</v>
      </c>
      <c r="E106" s="75" t="s">
        <v>108</v>
      </c>
      <c r="G106" s="75" t="s">
        <v>113</v>
      </c>
      <c r="H106" s="75">
        <v>11</v>
      </c>
    </row>
    <row r="107" spans="2:8">
      <c r="B107" s="75" t="s">
        <v>156</v>
      </c>
      <c r="C107" s="75" t="s">
        <v>168</v>
      </c>
      <c r="D107" s="75">
        <v>95954</v>
      </c>
      <c r="E107" s="75" t="s">
        <v>105</v>
      </c>
      <c r="G107" s="75" t="s">
        <v>113</v>
      </c>
      <c r="H107" s="75">
        <v>16</v>
      </c>
    </row>
    <row r="108" spans="2:8">
      <c r="B108" s="75" t="s">
        <v>156</v>
      </c>
      <c r="C108" s="75" t="s">
        <v>169</v>
      </c>
      <c r="D108" s="75">
        <v>95958</v>
      </c>
      <c r="E108" s="75" t="s">
        <v>108</v>
      </c>
      <c r="G108" s="75" t="s">
        <v>113</v>
      </c>
      <c r="H108" s="75">
        <v>11</v>
      </c>
    </row>
    <row r="109" spans="2:8">
      <c r="B109" s="75" t="s">
        <v>156</v>
      </c>
      <c r="C109" s="75" t="s">
        <v>170</v>
      </c>
      <c r="D109" s="75">
        <v>95965</v>
      </c>
      <c r="E109" s="75" t="s">
        <v>105</v>
      </c>
      <c r="G109" s="75" t="s">
        <v>113</v>
      </c>
      <c r="H109" s="75">
        <v>11</v>
      </c>
    </row>
    <row r="110" spans="2:8">
      <c r="B110" s="75" t="s">
        <v>156</v>
      </c>
      <c r="C110" s="75" t="s">
        <v>170</v>
      </c>
      <c r="D110" s="75">
        <v>95966</v>
      </c>
      <c r="E110" s="75" t="s">
        <v>105</v>
      </c>
      <c r="G110" s="75" t="s">
        <v>113</v>
      </c>
      <c r="H110" s="75">
        <v>11</v>
      </c>
    </row>
    <row r="111" spans="2:8">
      <c r="B111" s="75" t="s">
        <v>156</v>
      </c>
      <c r="C111" s="75" t="s">
        <v>171</v>
      </c>
      <c r="D111" s="75">
        <v>95968</v>
      </c>
      <c r="E111" s="75" t="s">
        <v>108</v>
      </c>
      <c r="G111" s="75" t="s">
        <v>113</v>
      </c>
      <c r="H111" s="75">
        <v>11</v>
      </c>
    </row>
    <row r="112" spans="2:8">
      <c r="B112" s="75" t="s">
        <v>156</v>
      </c>
      <c r="C112" s="75" t="s">
        <v>172</v>
      </c>
      <c r="D112" s="75">
        <v>95967</v>
      </c>
      <c r="E112" s="75" t="s">
        <v>105</v>
      </c>
      <c r="G112" s="75" t="s">
        <v>113</v>
      </c>
      <c r="H112" s="75">
        <v>11</v>
      </c>
    </row>
    <row r="113" spans="2:8">
      <c r="B113" s="75" t="s">
        <v>156</v>
      </c>
      <c r="C113" s="75" t="s">
        <v>172</v>
      </c>
      <c r="D113" s="75">
        <v>95969</v>
      </c>
      <c r="E113" s="75" t="s">
        <v>105</v>
      </c>
      <c r="G113" s="75" t="s">
        <v>113</v>
      </c>
      <c r="H113" s="75">
        <v>11</v>
      </c>
    </row>
    <row r="114" spans="2:8">
      <c r="B114" s="75" t="s">
        <v>156</v>
      </c>
      <c r="C114" s="75" t="s">
        <v>173</v>
      </c>
      <c r="D114" s="75">
        <v>95965</v>
      </c>
      <c r="E114" s="75" t="s">
        <v>105</v>
      </c>
      <c r="G114" s="75" t="s">
        <v>113</v>
      </c>
      <c r="H114" s="75">
        <v>11</v>
      </c>
    </row>
    <row r="115" spans="2:8">
      <c r="B115" s="75" t="s">
        <v>156</v>
      </c>
      <c r="C115" s="75" t="s">
        <v>174</v>
      </c>
      <c r="D115" s="75">
        <v>95974</v>
      </c>
      <c r="E115" s="75" t="s">
        <v>108</v>
      </c>
      <c r="G115" s="75" t="s">
        <v>113</v>
      </c>
      <c r="H115" s="75">
        <v>11</v>
      </c>
    </row>
    <row r="116" spans="2:8">
      <c r="B116" s="75" t="s">
        <v>156</v>
      </c>
      <c r="C116" s="75" t="s">
        <v>175</v>
      </c>
      <c r="D116" s="75">
        <v>95978</v>
      </c>
      <c r="E116" s="75" t="s">
        <v>113</v>
      </c>
      <c r="G116" s="75" t="s">
        <v>113</v>
      </c>
      <c r="H116" s="75">
        <v>16</v>
      </c>
    </row>
    <row r="117" spans="2:8">
      <c r="B117" s="75" t="s">
        <v>176</v>
      </c>
      <c r="C117" s="75" t="s">
        <v>177</v>
      </c>
      <c r="D117" s="75">
        <v>95221</v>
      </c>
      <c r="E117" s="75" t="s">
        <v>105</v>
      </c>
      <c r="G117" s="75" t="s">
        <v>113</v>
      </c>
      <c r="H117" s="75">
        <v>12</v>
      </c>
    </row>
    <row r="118" spans="2:8">
      <c r="B118" s="75" t="s">
        <v>176</v>
      </c>
      <c r="C118" s="75" t="s">
        <v>178</v>
      </c>
      <c r="D118" s="75">
        <v>95221</v>
      </c>
      <c r="E118" s="75" t="s">
        <v>105</v>
      </c>
      <c r="G118" s="75" t="s">
        <v>113</v>
      </c>
      <c r="H118" s="75">
        <v>12</v>
      </c>
    </row>
    <row r="119" spans="2:8">
      <c r="B119" s="75" t="s">
        <v>176</v>
      </c>
      <c r="C119" s="75" t="s">
        <v>179</v>
      </c>
      <c r="D119" s="75">
        <v>95221</v>
      </c>
      <c r="E119" s="75" t="s">
        <v>105</v>
      </c>
      <c r="G119" s="75" t="s">
        <v>113</v>
      </c>
      <c r="H119" s="75">
        <v>12</v>
      </c>
    </row>
    <row r="120" spans="2:8">
      <c r="B120" s="75" t="s">
        <v>176</v>
      </c>
      <c r="C120" s="75" t="s">
        <v>179</v>
      </c>
      <c r="D120" s="75">
        <v>95222</v>
      </c>
      <c r="E120" s="75" t="s">
        <v>105</v>
      </c>
      <c r="G120" s="75" t="s">
        <v>113</v>
      </c>
      <c r="H120" s="75">
        <v>12</v>
      </c>
    </row>
    <row r="121" spans="2:8">
      <c r="B121" s="75" t="s">
        <v>176</v>
      </c>
      <c r="C121" s="75" t="s">
        <v>140</v>
      </c>
      <c r="D121" s="75">
        <v>95223</v>
      </c>
      <c r="E121" s="75" t="s">
        <v>113</v>
      </c>
      <c r="G121" s="75" t="s">
        <v>113</v>
      </c>
      <c r="H121" s="75">
        <v>16</v>
      </c>
    </row>
    <row r="122" spans="2:8">
      <c r="B122" s="75" t="s">
        <v>176</v>
      </c>
      <c r="C122" s="75" t="s">
        <v>180</v>
      </c>
      <c r="D122" s="75">
        <v>95224</v>
      </c>
      <c r="E122" s="75" t="s">
        <v>105</v>
      </c>
      <c r="G122" s="75" t="s">
        <v>113</v>
      </c>
      <c r="H122" s="75">
        <v>16</v>
      </c>
    </row>
    <row r="123" spans="2:8">
      <c r="B123" s="75" t="s">
        <v>176</v>
      </c>
      <c r="C123" s="75" t="s">
        <v>181</v>
      </c>
      <c r="D123" s="75">
        <v>95223</v>
      </c>
      <c r="E123" s="75" t="s">
        <v>113</v>
      </c>
      <c r="G123" s="75" t="s">
        <v>113</v>
      </c>
      <c r="H123" s="75">
        <v>16</v>
      </c>
    </row>
    <row r="124" spans="2:8">
      <c r="B124" s="75" t="s">
        <v>176</v>
      </c>
      <c r="C124" s="75" t="s">
        <v>182</v>
      </c>
      <c r="D124" s="75">
        <v>95225</v>
      </c>
      <c r="E124" s="75" t="s">
        <v>108</v>
      </c>
      <c r="G124" s="75" t="s">
        <v>113</v>
      </c>
      <c r="H124" s="75">
        <v>12</v>
      </c>
    </row>
    <row r="125" spans="2:8">
      <c r="B125" s="75" t="s">
        <v>176</v>
      </c>
      <c r="C125" s="75" t="s">
        <v>183</v>
      </c>
      <c r="D125" s="75">
        <v>95223</v>
      </c>
      <c r="E125" s="75" t="s">
        <v>113</v>
      </c>
      <c r="G125" s="75" t="s">
        <v>113</v>
      </c>
      <c r="H125" s="75">
        <v>16</v>
      </c>
    </row>
    <row r="126" spans="2:8">
      <c r="B126" s="75" t="s">
        <v>176</v>
      </c>
      <c r="C126" s="75" t="s">
        <v>184</v>
      </c>
      <c r="D126" s="75">
        <v>95226</v>
      </c>
      <c r="E126" s="75" t="s">
        <v>108</v>
      </c>
      <c r="G126" s="75" t="s">
        <v>113</v>
      </c>
      <c r="H126" s="75">
        <v>12</v>
      </c>
    </row>
    <row r="127" spans="2:8">
      <c r="B127" s="75" t="s">
        <v>176</v>
      </c>
      <c r="C127" s="75" t="s">
        <v>185</v>
      </c>
      <c r="D127" s="75">
        <v>95228</v>
      </c>
      <c r="E127" s="75" t="s">
        <v>108</v>
      </c>
      <c r="G127" s="75" t="s">
        <v>113</v>
      </c>
      <c r="H127" s="75">
        <v>12</v>
      </c>
    </row>
    <row r="128" spans="2:8">
      <c r="B128" s="75" t="s">
        <v>176</v>
      </c>
      <c r="C128" s="75" t="s">
        <v>186</v>
      </c>
      <c r="D128" s="75">
        <v>95229</v>
      </c>
      <c r="E128" s="75" t="s">
        <v>105</v>
      </c>
      <c r="G128" s="75" t="s">
        <v>113</v>
      </c>
      <c r="H128" s="75">
        <v>12</v>
      </c>
    </row>
    <row r="129" spans="2:8">
      <c r="B129" s="75" t="s">
        <v>176</v>
      </c>
      <c r="C129" s="75" t="s">
        <v>187</v>
      </c>
      <c r="D129" s="75">
        <v>95230</v>
      </c>
      <c r="E129" s="75" t="s">
        <v>108</v>
      </c>
      <c r="G129" s="75" t="s">
        <v>113</v>
      </c>
      <c r="H129" s="75">
        <v>12</v>
      </c>
    </row>
    <row r="130" spans="2:8">
      <c r="B130" s="75" t="s">
        <v>176</v>
      </c>
      <c r="C130" s="75" t="s">
        <v>188</v>
      </c>
      <c r="D130" s="75">
        <v>95232</v>
      </c>
      <c r="E130" s="75" t="s">
        <v>105</v>
      </c>
      <c r="G130" s="75" t="s">
        <v>113</v>
      </c>
      <c r="H130" s="75">
        <v>12</v>
      </c>
    </row>
    <row r="131" spans="2:8">
      <c r="B131" s="75" t="s">
        <v>176</v>
      </c>
      <c r="C131" s="75" t="s">
        <v>189</v>
      </c>
      <c r="D131" s="75">
        <v>95233</v>
      </c>
      <c r="E131" s="75" t="s">
        <v>113</v>
      </c>
      <c r="G131" s="75" t="s">
        <v>113</v>
      </c>
      <c r="H131" s="75">
        <v>16</v>
      </c>
    </row>
    <row r="132" spans="2:8">
      <c r="B132" s="75" t="s">
        <v>176</v>
      </c>
      <c r="C132" s="75" t="s">
        <v>190</v>
      </c>
      <c r="D132" s="75">
        <v>95245</v>
      </c>
      <c r="E132" s="75" t="s">
        <v>105</v>
      </c>
      <c r="G132" s="75" t="s">
        <v>113</v>
      </c>
      <c r="H132" s="75">
        <v>12</v>
      </c>
    </row>
    <row r="133" spans="2:8">
      <c r="B133" s="75" t="s">
        <v>176</v>
      </c>
      <c r="C133" s="75" t="s">
        <v>191</v>
      </c>
      <c r="D133" s="75">
        <v>95246</v>
      </c>
      <c r="E133" s="75" t="s">
        <v>105</v>
      </c>
      <c r="G133" s="75" t="s">
        <v>113</v>
      </c>
      <c r="H133" s="75">
        <v>12</v>
      </c>
    </row>
    <row r="134" spans="2:8">
      <c r="B134" s="75" t="s">
        <v>176</v>
      </c>
      <c r="C134" s="75" t="s">
        <v>192</v>
      </c>
      <c r="D134" s="75">
        <v>95247</v>
      </c>
      <c r="E134" s="75" t="s">
        <v>105</v>
      </c>
      <c r="G134" s="75" t="s">
        <v>113</v>
      </c>
      <c r="H134" s="75">
        <v>12</v>
      </c>
    </row>
    <row r="135" spans="2:8">
      <c r="B135" s="75" t="s">
        <v>176</v>
      </c>
      <c r="C135" s="75" t="s">
        <v>193</v>
      </c>
      <c r="D135" s="75">
        <v>95248</v>
      </c>
      <c r="E135" s="75" t="s">
        <v>105</v>
      </c>
      <c r="G135" s="75" t="s">
        <v>113</v>
      </c>
      <c r="H135" s="75">
        <v>12</v>
      </c>
    </row>
    <row r="136" spans="2:8">
      <c r="B136" s="75" t="s">
        <v>176</v>
      </c>
      <c r="C136" s="75" t="s">
        <v>194</v>
      </c>
      <c r="D136" s="75">
        <v>95249</v>
      </c>
      <c r="E136" s="75" t="s">
        <v>105</v>
      </c>
      <c r="G136" s="75" t="s">
        <v>113</v>
      </c>
      <c r="H136" s="75">
        <v>12</v>
      </c>
    </row>
    <row r="137" spans="2:8">
      <c r="B137" s="75" t="s">
        <v>176</v>
      </c>
      <c r="C137" s="75" t="s">
        <v>195</v>
      </c>
      <c r="D137" s="75">
        <v>95246</v>
      </c>
      <c r="E137" s="75" t="s">
        <v>105</v>
      </c>
      <c r="G137" s="75" t="s">
        <v>113</v>
      </c>
      <c r="H137" s="75">
        <v>12</v>
      </c>
    </row>
    <row r="138" spans="2:8">
      <c r="B138" s="75" t="s">
        <v>176</v>
      </c>
      <c r="C138" s="75" t="s">
        <v>195</v>
      </c>
      <c r="D138" s="75">
        <v>95250</v>
      </c>
      <c r="E138" s="75" t="s">
        <v>105</v>
      </c>
      <c r="G138" s="75" t="s">
        <v>113</v>
      </c>
      <c r="H138" s="75">
        <v>12</v>
      </c>
    </row>
    <row r="139" spans="2:8">
      <c r="B139" s="75" t="s">
        <v>176</v>
      </c>
      <c r="C139" s="75" t="s">
        <v>196</v>
      </c>
      <c r="D139" s="75">
        <v>95229</v>
      </c>
      <c r="E139" s="75" t="s">
        <v>105</v>
      </c>
      <c r="G139" s="75" t="s">
        <v>113</v>
      </c>
      <c r="H139" s="75">
        <v>12</v>
      </c>
    </row>
    <row r="140" spans="2:8">
      <c r="B140" s="75" t="s">
        <v>176</v>
      </c>
      <c r="C140" s="75" t="s">
        <v>196</v>
      </c>
      <c r="D140" s="75">
        <v>95251</v>
      </c>
      <c r="E140" s="75" t="s">
        <v>105</v>
      </c>
      <c r="G140" s="75" t="s">
        <v>113</v>
      </c>
      <c r="H140" s="75">
        <v>12</v>
      </c>
    </row>
    <row r="141" spans="2:8">
      <c r="B141" s="75" t="s">
        <v>176</v>
      </c>
      <c r="C141" s="75" t="s">
        <v>197</v>
      </c>
      <c r="D141" s="75">
        <v>95226</v>
      </c>
      <c r="E141" s="75" t="s">
        <v>108</v>
      </c>
      <c r="G141" s="75" t="s">
        <v>113</v>
      </c>
      <c r="H141" s="75">
        <v>12</v>
      </c>
    </row>
    <row r="142" spans="2:8">
      <c r="B142" s="75" t="s">
        <v>176</v>
      </c>
      <c r="C142" s="75" t="s">
        <v>197</v>
      </c>
      <c r="D142" s="75">
        <v>95252</v>
      </c>
      <c r="E142" s="75" t="s">
        <v>108</v>
      </c>
      <c r="G142" s="75" t="s">
        <v>113</v>
      </c>
      <c r="H142" s="75">
        <v>12</v>
      </c>
    </row>
    <row r="143" spans="2:8">
      <c r="B143" s="75" t="s">
        <v>176</v>
      </c>
      <c r="C143" s="75" t="s">
        <v>198</v>
      </c>
      <c r="D143" s="75">
        <v>95254</v>
      </c>
      <c r="E143" s="75" t="s">
        <v>108</v>
      </c>
      <c r="G143" s="75" t="s">
        <v>113</v>
      </c>
      <c r="H143" s="75">
        <v>12</v>
      </c>
    </row>
    <row r="144" spans="2:8">
      <c r="B144" s="75" t="s">
        <v>176</v>
      </c>
      <c r="C144" s="75" t="s">
        <v>199</v>
      </c>
      <c r="D144" s="75">
        <v>95255</v>
      </c>
      <c r="E144" s="75" t="s">
        <v>105</v>
      </c>
      <c r="G144" s="75" t="s">
        <v>113</v>
      </c>
      <c r="H144" s="75">
        <v>12</v>
      </c>
    </row>
    <row r="145" spans="2:8">
      <c r="B145" s="75" t="s">
        <v>176</v>
      </c>
      <c r="C145" s="75" t="s">
        <v>200</v>
      </c>
      <c r="D145" s="75">
        <v>95257</v>
      </c>
      <c r="E145" s="75" t="s">
        <v>105</v>
      </c>
      <c r="G145" s="75" t="s">
        <v>113</v>
      </c>
      <c r="H145" s="75">
        <v>12</v>
      </c>
    </row>
    <row r="146" spans="2:8">
      <c r="B146" s="75" t="s">
        <v>201</v>
      </c>
      <c r="C146" s="75" t="s">
        <v>202</v>
      </c>
      <c r="D146" s="75">
        <v>95912</v>
      </c>
      <c r="E146" s="75" t="s">
        <v>105</v>
      </c>
      <c r="G146" s="75" t="s">
        <v>113</v>
      </c>
      <c r="H146" s="75">
        <v>11</v>
      </c>
    </row>
    <row r="147" spans="2:8">
      <c r="B147" s="75" t="s">
        <v>201</v>
      </c>
      <c r="C147" s="75" t="s">
        <v>203</v>
      </c>
      <c r="D147" s="75">
        <v>95912</v>
      </c>
      <c r="E147" s="75" t="s">
        <v>105</v>
      </c>
      <c r="G147" s="75" t="s">
        <v>113</v>
      </c>
      <c r="H147" s="75">
        <v>11</v>
      </c>
    </row>
    <row r="148" spans="2:8">
      <c r="B148" s="75" t="s">
        <v>201</v>
      </c>
      <c r="C148" s="75" t="s">
        <v>201</v>
      </c>
      <c r="D148" s="75">
        <v>95932</v>
      </c>
      <c r="E148" s="75" t="s">
        <v>108</v>
      </c>
      <c r="G148" s="75" t="s">
        <v>113</v>
      </c>
      <c r="H148" s="75">
        <v>11</v>
      </c>
    </row>
    <row r="149" spans="2:8">
      <c r="B149" s="75" t="s">
        <v>201</v>
      </c>
      <c r="C149" s="75" t="s">
        <v>204</v>
      </c>
      <c r="D149" s="75">
        <v>95950</v>
      </c>
      <c r="E149" s="75" t="s">
        <v>108</v>
      </c>
      <c r="G149" s="75" t="s">
        <v>113</v>
      </c>
      <c r="H149" s="75">
        <v>11</v>
      </c>
    </row>
    <row r="150" spans="2:8">
      <c r="B150" s="75" t="s">
        <v>201</v>
      </c>
      <c r="C150" s="75" t="s">
        <v>205</v>
      </c>
      <c r="D150" s="75">
        <v>95955</v>
      </c>
      <c r="E150" s="75" t="s">
        <v>108</v>
      </c>
      <c r="G150" s="75" t="s">
        <v>113</v>
      </c>
      <c r="H150" s="75">
        <v>11</v>
      </c>
    </row>
    <row r="151" spans="2:8">
      <c r="B151" s="75" t="s">
        <v>201</v>
      </c>
      <c r="C151" s="75" t="s">
        <v>206</v>
      </c>
      <c r="D151" s="75">
        <v>95979</v>
      </c>
      <c r="E151" s="75" t="s">
        <v>108</v>
      </c>
      <c r="G151" s="75" t="s">
        <v>113</v>
      </c>
      <c r="H151" s="75">
        <v>11</v>
      </c>
    </row>
    <row r="152" spans="2:8">
      <c r="B152" s="75" t="s">
        <v>201</v>
      </c>
      <c r="C152" s="75" t="s">
        <v>207</v>
      </c>
      <c r="D152" s="75">
        <v>95987</v>
      </c>
      <c r="E152" s="75" t="s">
        <v>108</v>
      </c>
      <c r="G152" s="75" t="s">
        <v>113</v>
      </c>
      <c r="H152" s="75">
        <v>11</v>
      </c>
    </row>
    <row r="153" spans="2:8">
      <c r="B153" s="75" t="s">
        <v>208</v>
      </c>
      <c r="C153" s="75" t="s">
        <v>209</v>
      </c>
      <c r="D153" s="75">
        <v>94507</v>
      </c>
      <c r="E153" s="75" t="s">
        <v>112</v>
      </c>
      <c r="G153" s="75" t="s">
        <v>113</v>
      </c>
      <c r="H153" s="75">
        <v>12</v>
      </c>
    </row>
    <row r="154" spans="2:8">
      <c r="B154" s="75" t="s">
        <v>208</v>
      </c>
      <c r="C154" s="75" t="s">
        <v>210</v>
      </c>
      <c r="D154" s="75">
        <v>94509</v>
      </c>
      <c r="E154" s="75" t="s">
        <v>108</v>
      </c>
      <c r="G154" s="75" t="s">
        <v>113</v>
      </c>
      <c r="H154" s="75">
        <v>12</v>
      </c>
    </row>
    <row r="155" spans="2:8">
      <c r="B155" s="75" t="s">
        <v>208</v>
      </c>
      <c r="C155" s="75" t="s">
        <v>210</v>
      </c>
      <c r="D155" s="75">
        <v>94531</v>
      </c>
      <c r="E155" s="75" t="s">
        <v>108</v>
      </c>
      <c r="G155" s="75" t="s">
        <v>113</v>
      </c>
      <c r="H155" s="75">
        <v>12</v>
      </c>
    </row>
    <row r="156" spans="2:8">
      <c r="B156" s="75" t="s">
        <v>208</v>
      </c>
      <c r="C156" s="75" t="s">
        <v>211</v>
      </c>
      <c r="D156" s="75">
        <v>94565</v>
      </c>
      <c r="E156" s="75" t="s">
        <v>108</v>
      </c>
      <c r="G156" s="75" t="s">
        <v>113</v>
      </c>
      <c r="H156" s="75">
        <v>12</v>
      </c>
    </row>
    <row r="157" spans="2:8">
      <c r="B157" s="75" t="s">
        <v>208</v>
      </c>
      <c r="C157" s="75" t="s">
        <v>212</v>
      </c>
      <c r="D157" s="75">
        <v>94511</v>
      </c>
      <c r="E157" s="75" t="s">
        <v>108</v>
      </c>
      <c r="G157" s="75" t="s">
        <v>113</v>
      </c>
      <c r="H157" s="75">
        <v>12</v>
      </c>
    </row>
    <row r="158" spans="2:8">
      <c r="B158" s="75" t="s">
        <v>208</v>
      </c>
      <c r="C158" s="75" t="s">
        <v>213</v>
      </c>
      <c r="D158" s="75">
        <v>94513</v>
      </c>
      <c r="E158" s="75" t="s">
        <v>108</v>
      </c>
      <c r="G158" s="75" t="s">
        <v>113</v>
      </c>
      <c r="H158" s="75">
        <v>12</v>
      </c>
    </row>
    <row r="159" spans="2:8">
      <c r="B159" s="75" t="s">
        <v>208</v>
      </c>
      <c r="C159" s="75" t="s">
        <v>214</v>
      </c>
      <c r="D159" s="75">
        <v>94505</v>
      </c>
      <c r="E159" s="75" t="s">
        <v>108</v>
      </c>
      <c r="G159" s="75" t="s">
        <v>113</v>
      </c>
      <c r="H159" s="75">
        <v>12</v>
      </c>
    </row>
    <row r="160" spans="2:8">
      <c r="B160" s="75" t="s">
        <v>208</v>
      </c>
      <c r="C160" s="75" t="s">
        <v>214</v>
      </c>
      <c r="D160" s="75">
        <v>94514</v>
      </c>
      <c r="E160" s="75" t="s">
        <v>108</v>
      </c>
      <c r="G160" s="75" t="s">
        <v>113</v>
      </c>
      <c r="H160" s="75">
        <v>12</v>
      </c>
    </row>
    <row r="161" spans="2:8">
      <c r="B161" s="75" t="s">
        <v>208</v>
      </c>
      <c r="C161" s="75" t="s">
        <v>215</v>
      </c>
      <c r="D161" s="75">
        <v>94516</v>
      </c>
      <c r="E161" s="75" t="s">
        <v>112</v>
      </c>
      <c r="G161" s="75" t="s">
        <v>113</v>
      </c>
      <c r="H161" s="75">
        <v>12</v>
      </c>
    </row>
    <row r="162" spans="2:8">
      <c r="B162" s="75" t="s">
        <v>208</v>
      </c>
      <c r="C162" s="75" t="s">
        <v>216</v>
      </c>
      <c r="D162" s="75">
        <v>94517</v>
      </c>
      <c r="E162" s="75" t="s">
        <v>112</v>
      </c>
      <c r="G162" s="75" t="s">
        <v>113</v>
      </c>
      <c r="H162" s="75">
        <v>12</v>
      </c>
    </row>
    <row r="163" spans="2:8">
      <c r="B163" s="75" t="s">
        <v>208</v>
      </c>
      <c r="C163" s="75" t="s">
        <v>217</v>
      </c>
      <c r="D163" s="75">
        <v>94518</v>
      </c>
      <c r="E163" s="75" t="s">
        <v>112</v>
      </c>
      <c r="G163" s="75" t="s">
        <v>113</v>
      </c>
      <c r="H163" s="75">
        <v>12</v>
      </c>
    </row>
    <row r="164" spans="2:8">
      <c r="B164" s="75" t="s">
        <v>208</v>
      </c>
      <c r="C164" s="75" t="s">
        <v>217</v>
      </c>
      <c r="D164" s="75">
        <v>94519</v>
      </c>
      <c r="E164" s="75" t="s">
        <v>112</v>
      </c>
      <c r="G164" s="75" t="s">
        <v>113</v>
      </c>
      <c r="H164" s="75">
        <v>12</v>
      </c>
    </row>
    <row r="165" spans="2:8">
      <c r="B165" s="75" t="s">
        <v>208</v>
      </c>
      <c r="C165" s="75" t="s">
        <v>217</v>
      </c>
      <c r="D165" s="75">
        <v>94520</v>
      </c>
      <c r="E165" s="75" t="s">
        <v>112</v>
      </c>
      <c r="G165" s="75" t="s">
        <v>113</v>
      </c>
      <c r="H165" s="75">
        <v>12</v>
      </c>
    </row>
    <row r="166" spans="2:8">
      <c r="B166" s="75" t="s">
        <v>208</v>
      </c>
      <c r="C166" s="75" t="s">
        <v>217</v>
      </c>
      <c r="D166" s="75">
        <v>94521</v>
      </c>
      <c r="E166" s="75" t="s">
        <v>112</v>
      </c>
      <c r="G166" s="75" t="s">
        <v>113</v>
      </c>
      <c r="H166" s="75">
        <v>12</v>
      </c>
    </row>
    <row r="167" spans="2:8">
      <c r="B167" s="75" t="s">
        <v>208</v>
      </c>
      <c r="C167" s="75" t="s">
        <v>217</v>
      </c>
      <c r="D167" s="75">
        <v>94522</v>
      </c>
      <c r="E167" s="75" t="s">
        <v>112</v>
      </c>
      <c r="G167" s="75" t="s">
        <v>113</v>
      </c>
      <c r="H167" s="75">
        <v>12</v>
      </c>
    </row>
    <row r="168" spans="2:8">
      <c r="B168" s="75" t="s">
        <v>208</v>
      </c>
      <c r="C168" s="75" t="s">
        <v>217</v>
      </c>
      <c r="D168" s="75">
        <v>94523</v>
      </c>
      <c r="E168" s="75" t="s">
        <v>112</v>
      </c>
      <c r="G168" s="75" t="s">
        <v>113</v>
      </c>
      <c r="H168" s="75">
        <v>12</v>
      </c>
    </row>
    <row r="169" spans="2:8">
      <c r="B169" s="75" t="s">
        <v>208</v>
      </c>
      <c r="C169" s="75" t="s">
        <v>217</v>
      </c>
      <c r="D169" s="75">
        <v>94524</v>
      </c>
      <c r="E169" s="73" t="s">
        <v>112</v>
      </c>
      <c r="F169" s="75" t="s">
        <v>142</v>
      </c>
      <c r="G169" s="75" t="s">
        <v>113</v>
      </c>
      <c r="H169" s="75">
        <v>12</v>
      </c>
    </row>
    <row r="170" spans="2:8">
      <c r="B170" s="75" t="s">
        <v>208</v>
      </c>
      <c r="C170" s="75" t="s">
        <v>217</v>
      </c>
      <c r="D170" s="75">
        <v>94527</v>
      </c>
      <c r="E170" s="75" t="s">
        <v>108</v>
      </c>
      <c r="G170" s="75" t="s">
        <v>113</v>
      </c>
      <c r="H170" s="75">
        <v>12</v>
      </c>
    </row>
    <row r="171" spans="2:8">
      <c r="B171" s="75" t="s">
        <v>208</v>
      </c>
      <c r="C171" s="75" t="s">
        <v>217</v>
      </c>
      <c r="D171" s="75">
        <v>94529</v>
      </c>
      <c r="E171" s="73" t="s">
        <v>108</v>
      </c>
      <c r="F171" s="75" t="s">
        <v>142</v>
      </c>
      <c r="G171" s="75" t="s">
        <v>898</v>
      </c>
      <c r="H171" s="75">
        <v>12</v>
      </c>
    </row>
    <row r="172" spans="2:8">
      <c r="B172" s="75" t="s">
        <v>208</v>
      </c>
      <c r="C172" s="75" t="s">
        <v>218</v>
      </c>
      <c r="D172" s="75">
        <v>94525</v>
      </c>
      <c r="E172" s="75" t="s">
        <v>112</v>
      </c>
      <c r="G172" s="75" t="s">
        <v>113</v>
      </c>
      <c r="H172" s="75">
        <v>12</v>
      </c>
    </row>
    <row r="173" spans="2:8">
      <c r="B173" s="75" t="s">
        <v>208</v>
      </c>
      <c r="C173" s="75" t="s">
        <v>219</v>
      </c>
      <c r="D173" s="75">
        <v>94506</v>
      </c>
      <c r="E173" s="75" t="s">
        <v>112</v>
      </c>
      <c r="G173" s="75" t="s">
        <v>113</v>
      </c>
      <c r="H173" s="75">
        <v>12</v>
      </c>
    </row>
    <row r="174" spans="2:8">
      <c r="B174" s="75" t="s">
        <v>208</v>
      </c>
      <c r="C174" s="75" t="s">
        <v>219</v>
      </c>
      <c r="D174" s="75">
        <v>94526</v>
      </c>
      <c r="E174" s="75" t="s">
        <v>112</v>
      </c>
      <c r="G174" s="75" t="s">
        <v>113</v>
      </c>
      <c r="H174" s="75">
        <v>12</v>
      </c>
    </row>
    <row r="175" spans="2:8">
      <c r="B175" s="75" t="s">
        <v>208</v>
      </c>
      <c r="C175" s="75" t="s">
        <v>220</v>
      </c>
      <c r="D175" s="75">
        <v>94528</v>
      </c>
      <c r="E175" s="75" t="s">
        <v>112</v>
      </c>
      <c r="G175" s="75" t="s">
        <v>113</v>
      </c>
      <c r="H175" s="75">
        <v>12</v>
      </c>
    </row>
    <row r="176" spans="2:8">
      <c r="B176" s="75" t="s">
        <v>208</v>
      </c>
      <c r="C176" s="75" t="s">
        <v>221</v>
      </c>
      <c r="D176" s="75">
        <v>94505</v>
      </c>
      <c r="E176" s="75" t="s">
        <v>108</v>
      </c>
      <c r="G176" s="75" t="s">
        <v>113</v>
      </c>
      <c r="H176" s="75">
        <v>12</v>
      </c>
    </row>
    <row r="177" spans="2:8">
      <c r="B177" s="75" t="s">
        <v>208</v>
      </c>
      <c r="C177" s="75" t="s">
        <v>221</v>
      </c>
      <c r="D177" s="75">
        <v>94514</v>
      </c>
      <c r="E177" s="75" t="s">
        <v>108</v>
      </c>
      <c r="G177" s="75" t="s">
        <v>113</v>
      </c>
      <c r="H177" s="75">
        <v>12</v>
      </c>
    </row>
    <row r="178" spans="2:8">
      <c r="B178" s="75" t="s">
        <v>208</v>
      </c>
      <c r="C178" s="75" t="s">
        <v>222</v>
      </c>
      <c r="D178" s="75">
        <v>94530</v>
      </c>
      <c r="E178" s="75" t="s">
        <v>109</v>
      </c>
      <c r="G178" s="75" t="s">
        <v>113</v>
      </c>
      <c r="H178" s="75">
        <v>3</v>
      </c>
    </row>
    <row r="179" spans="2:8">
      <c r="B179" s="75" t="s">
        <v>208</v>
      </c>
      <c r="C179" s="75" t="s">
        <v>223</v>
      </c>
      <c r="D179" s="75">
        <v>94803</v>
      </c>
      <c r="E179" s="75" t="s">
        <v>109</v>
      </c>
      <c r="G179" s="75" t="s">
        <v>113</v>
      </c>
      <c r="H179" s="75">
        <v>3</v>
      </c>
    </row>
    <row r="180" spans="2:8">
      <c r="B180" s="75" t="s">
        <v>208</v>
      </c>
      <c r="C180" s="75" t="s">
        <v>224</v>
      </c>
      <c r="D180" s="75">
        <v>94547</v>
      </c>
      <c r="E180" s="75" t="s">
        <v>109</v>
      </c>
      <c r="G180" s="75" t="s">
        <v>113</v>
      </c>
      <c r="H180" s="75">
        <v>3</v>
      </c>
    </row>
    <row r="181" spans="2:8">
      <c r="B181" s="75" t="s">
        <v>208</v>
      </c>
      <c r="C181" s="75" t="s">
        <v>225</v>
      </c>
      <c r="D181" s="75">
        <v>94548</v>
      </c>
      <c r="E181" s="75" t="s">
        <v>108</v>
      </c>
      <c r="G181" s="75" t="s">
        <v>113</v>
      </c>
      <c r="H181" s="75">
        <v>12</v>
      </c>
    </row>
    <row r="182" spans="2:8">
      <c r="B182" s="75" t="s">
        <v>208</v>
      </c>
      <c r="C182" s="75" t="s">
        <v>226</v>
      </c>
      <c r="D182" s="75">
        <v>94549</v>
      </c>
      <c r="E182" s="75" t="s">
        <v>112</v>
      </c>
      <c r="G182" s="75" t="s">
        <v>113</v>
      </c>
      <c r="H182" s="75">
        <v>12</v>
      </c>
    </row>
    <row r="183" spans="2:8">
      <c r="B183" s="75" t="s">
        <v>208</v>
      </c>
      <c r="C183" s="75" t="s">
        <v>227</v>
      </c>
      <c r="D183" s="75">
        <v>94553</v>
      </c>
      <c r="E183" s="75" t="s">
        <v>112</v>
      </c>
      <c r="G183" s="75" t="s">
        <v>113</v>
      </c>
      <c r="H183" s="75">
        <v>12</v>
      </c>
    </row>
    <row r="184" spans="2:8">
      <c r="B184" s="75" t="s">
        <v>208</v>
      </c>
      <c r="C184" s="75" t="s">
        <v>228</v>
      </c>
      <c r="D184" s="75">
        <v>94556</v>
      </c>
      <c r="E184" s="75" t="s">
        <v>112</v>
      </c>
      <c r="G184" s="75" t="s">
        <v>113</v>
      </c>
      <c r="H184" s="75">
        <v>12</v>
      </c>
    </row>
    <row r="185" spans="2:8">
      <c r="B185" s="75" t="s">
        <v>208</v>
      </c>
      <c r="C185" s="75" t="s">
        <v>229</v>
      </c>
      <c r="D185" s="75">
        <v>94561</v>
      </c>
      <c r="E185" s="75" t="s">
        <v>108</v>
      </c>
      <c r="G185" s="75" t="s">
        <v>113</v>
      </c>
      <c r="H185" s="75">
        <v>12</v>
      </c>
    </row>
    <row r="186" spans="2:8">
      <c r="B186" s="75" t="s">
        <v>208</v>
      </c>
      <c r="C186" s="75" t="s">
        <v>230</v>
      </c>
      <c r="D186" s="75">
        <v>94563</v>
      </c>
      <c r="E186" s="75" t="s">
        <v>112</v>
      </c>
      <c r="G186" s="75" t="s">
        <v>113</v>
      </c>
      <c r="H186" s="75">
        <v>12</v>
      </c>
    </row>
    <row r="187" spans="2:8">
      <c r="B187" s="75" t="s">
        <v>208</v>
      </c>
      <c r="C187" s="75" t="s">
        <v>231</v>
      </c>
      <c r="D187" s="75">
        <v>94553</v>
      </c>
      <c r="E187" s="75" t="s">
        <v>112</v>
      </c>
      <c r="G187" s="75" t="s">
        <v>113</v>
      </c>
      <c r="H187" s="75">
        <v>12</v>
      </c>
    </row>
    <row r="188" spans="2:8">
      <c r="B188" s="75" t="s">
        <v>208</v>
      </c>
      <c r="C188" s="75" t="s">
        <v>232</v>
      </c>
      <c r="D188" s="75">
        <v>94564</v>
      </c>
      <c r="E188" s="75" t="s">
        <v>109</v>
      </c>
      <c r="G188" s="75" t="s">
        <v>113</v>
      </c>
      <c r="H188" s="75">
        <v>3</v>
      </c>
    </row>
    <row r="189" spans="2:8">
      <c r="B189" s="75" t="s">
        <v>208</v>
      </c>
      <c r="C189" s="75" t="s">
        <v>233</v>
      </c>
      <c r="D189" s="75">
        <v>94565</v>
      </c>
      <c r="E189" s="75" t="s">
        <v>108</v>
      </c>
      <c r="G189" s="75" t="s">
        <v>113</v>
      </c>
      <c r="H189" s="75">
        <v>12</v>
      </c>
    </row>
    <row r="190" spans="2:8">
      <c r="B190" s="75" t="s">
        <v>208</v>
      </c>
      <c r="C190" s="75" t="s">
        <v>234</v>
      </c>
      <c r="D190" s="75">
        <v>94523</v>
      </c>
      <c r="E190" s="75" t="s">
        <v>112</v>
      </c>
      <c r="G190" s="75" t="s">
        <v>113</v>
      </c>
      <c r="H190" s="75">
        <v>12</v>
      </c>
    </row>
    <row r="191" spans="2:8">
      <c r="B191" s="75" t="s">
        <v>208</v>
      </c>
      <c r="C191" s="75" t="s">
        <v>235</v>
      </c>
      <c r="D191" s="75">
        <v>94569</v>
      </c>
      <c r="E191" s="75" t="s">
        <v>112</v>
      </c>
      <c r="G191" s="75" t="s">
        <v>113</v>
      </c>
      <c r="H191" s="75">
        <v>12</v>
      </c>
    </row>
    <row r="192" spans="2:8">
      <c r="B192" s="75" t="s">
        <v>208</v>
      </c>
      <c r="C192" s="75" t="s">
        <v>236</v>
      </c>
      <c r="D192" s="75">
        <v>94801</v>
      </c>
      <c r="E192" s="75" t="s">
        <v>109</v>
      </c>
      <c r="G192" s="75" t="s">
        <v>113</v>
      </c>
      <c r="H192" s="75">
        <v>3</v>
      </c>
    </row>
    <row r="193" spans="2:8">
      <c r="B193" s="75" t="s">
        <v>208</v>
      </c>
      <c r="C193" s="75" t="s">
        <v>236</v>
      </c>
      <c r="D193" s="75">
        <v>94802</v>
      </c>
      <c r="E193" s="73" t="s">
        <v>109</v>
      </c>
      <c r="G193" s="75" t="s">
        <v>113</v>
      </c>
      <c r="H193" s="75">
        <v>3</v>
      </c>
    </row>
    <row r="194" spans="2:8">
      <c r="B194" s="75" t="s">
        <v>208</v>
      </c>
      <c r="C194" s="75" t="s">
        <v>236</v>
      </c>
      <c r="D194" s="75">
        <v>94803</v>
      </c>
      <c r="E194" s="75" t="s">
        <v>109</v>
      </c>
      <c r="G194" s="75" t="s">
        <v>113</v>
      </c>
      <c r="H194" s="75">
        <v>3</v>
      </c>
    </row>
    <row r="195" spans="2:8">
      <c r="B195" s="75" t="s">
        <v>208</v>
      </c>
      <c r="C195" s="75" t="s">
        <v>236</v>
      </c>
      <c r="D195" s="75">
        <v>94804</v>
      </c>
      <c r="E195" s="75" t="s">
        <v>109</v>
      </c>
      <c r="G195" s="75" t="s">
        <v>113</v>
      </c>
      <c r="H195" s="75">
        <v>3</v>
      </c>
    </row>
    <row r="196" spans="2:8">
      <c r="B196" s="75" t="s">
        <v>208</v>
      </c>
      <c r="C196" s="75" t="s">
        <v>236</v>
      </c>
      <c r="D196" s="75">
        <v>94805</v>
      </c>
      <c r="E196" s="75" t="s">
        <v>109</v>
      </c>
      <c r="G196" s="75" t="s">
        <v>113</v>
      </c>
      <c r="H196" s="75">
        <v>3</v>
      </c>
    </row>
    <row r="197" spans="2:8">
      <c r="B197" s="75" t="s">
        <v>208</v>
      </c>
      <c r="C197" s="75" t="s">
        <v>236</v>
      </c>
      <c r="D197" s="75">
        <v>94806</v>
      </c>
      <c r="E197" s="75" t="s">
        <v>109</v>
      </c>
      <c r="G197" s="75" t="s">
        <v>113</v>
      </c>
      <c r="H197" s="75">
        <v>3</v>
      </c>
    </row>
    <row r="198" spans="2:8">
      <c r="B198" s="75" t="s">
        <v>208</v>
      </c>
      <c r="C198" s="75" t="s">
        <v>236</v>
      </c>
      <c r="D198" s="75">
        <v>94807</v>
      </c>
      <c r="E198" s="73" t="s">
        <v>109</v>
      </c>
      <c r="G198" s="75" t="s">
        <v>113</v>
      </c>
      <c r="H198" s="75">
        <v>3</v>
      </c>
    </row>
    <row r="199" spans="2:8">
      <c r="B199" s="75" t="s">
        <v>208</v>
      </c>
      <c r="C199" s="75" t="s">
        <v>236</v>
      </c>
      <c r="D199" s="75">
        <v>94808</v>
      </c>
      <c r="E199" s="73" t="s">
        <v>109</v>
      </c>
      <c r="G199" s="75" t="s">
        <v>113</v>
      </c>
      <c r="H199" s="75">
        <v>3</v>
      </c>
    </row>
    <row r="200" spans="2:8">
      <c r="B200" s="75" t="s">
        <v>208</v>
      </c>
      <c r="C200" s="75" t="s">
        <v>236</v>
      </c>
      <c r="D200" s="75">
        <v>94850</v>
      </c>
      <c r="E200" s="73" t="s">
        <v>109</v>
      </c>
      <c r="G200" s="75" t="s">
        <v>898</v>
      </c>
      <c r="H200" s="75">
        <v>3</v>
      </c>
    </row>
    <row r="201" spans="2:8">
      <c r="B201" s="75" t="s">
        <v>208</v>
      </c>
      <c r="C201" s="75" t="s">
        <v>237</v>
      </c>
      <c r="D201" s="75">
        <v>94547</v>
      </c>
      <c r="E201" s="75" t="s">
        <v>109</v>
      </c>
      <c r="G201" s="75" t="s">
        <v>113</v>
      </c>
      <c r="H201" s="75">
        <v>3</v>
      </c>
    </row>
    <row r="202" spans="2:8">
      <c r="B202" s="75" t="s">
        <v>208</v>
      </c>
      <c r="C202" s="75" t="s">
        <v>237</v>
      </c>
      <c r="D202" s="75">
        <v>94572</v>
      </c>
      <c r="E202" s="75" t="s">
        <v>112</v>
      </c>
      <c r="G202" s="75" t="s">
        <v>113</v>
      </c>
      <c r="H202" s="75">
        <v>3</v>
      </c>
    </row>
    <row r="203" spans="2:8">
      <c r="B203" s="75" t="s">
        <v>208</v>
      </c>
      <c r="C203" s="75" t="s">
        <v>238</v>
      </c>
      <c r="D203" s="75">
        <v>94803</v>
      </c>
      <c r="E203" s="75" t="s">
        <v>109</v>
      </c>
      <c r="G203" s="75" t="s">
        <v>113</v>
      </c>
      <c r="H203" s="75">
        <v>3</v>
      </c>
    </row>
    <row r="204" spans="2:8">
      <c r="B204" s="75" t="s">
        <v>208</v>
      </c>
      <c r="C204" s="75" t="s">
        <v>238</v>
      </c>
      <c r="D204" s="75">
        <v>94806</v>
      </c>
      <c r="E204" s="75" t="s">
        <v>109</v>
      </c>
      <c r="G204" s="75" t="s">
        <v>113</v>
      </c>
      <c r="H204" s="75">
        <v>3</v>
      </c>
    </row>
    <row r="205" spans="2:8">
      <c r="B205" s="75" t="s">
        <v>208</v>
      </c>
      <c r="C205" s="75" t="s">
        <v>239</v>
      </c>
      <c r="D205" s="75">
        <v>94582</v>
      </c>
      <c r="E205" s="75" t="s">
        <v>112</v>
      </c>
      <c r="G205" s="75" t="s">
        <v>113</v>
      </c>
      <c r="H205" s="75">
        <v>12</v>
      </c>
    </row>
    <row r="206" spans="2:8">
      <c r="B206" s="75" t="s">
        <v>208</v>
      </c>
      <c r="C206" s="75" t="s">
        <v>239</v>
      </c>
      <c r="D206" s="75">
        <v>94583</v>
      </c>
      <c r="E206" s="75" t="s">
        <v>112</v>
      </c>
      <c r="G206" s="75" t="s">
        <v>113</v>
      </c>
      <c r="H206" s="75">
        <v>12</v>
      </c>
    </row>
    <row r="207" spans="2:8">
      <c r="B207" s="75" t="s">
        <v>208</v>
      </c>
      <c r="C207" s="75" t="s">
        <v>240</v>
      </c>
      <c r="D207" s="75">
        <v>94595</v>
      </c>
      <c r="E207" s="75" t="s">
        <v>112</v>
      </c>
      <c r="G207" s="75" t="s">
        <v>113</v>
      </c>
      <c r="H207" s="75">
        <v>12</v>
      </c>
    </row>
    <row r="208" spans="2:8">
      <c r="B208" s="75" t="s">
        <v>208</v>
      </c>
      <c r="C208" s="75" t="s">
        <v>240</v>
      </c>
      <c r="D208" s="75">
        <v>94596</v>
      </c>
      <c r="E208" s="75" t="s">
        <v>112</v>
      </c>
      <c r="G208" s="75" t="s">
        <v>113</v>
      </c>
      <c r="H208" s="75">
        <v>12</v>
      </c>
    </row>
    <row r="209" spans="2:8">
      <c r="B209" s="75" t="s">
        <v>208</v>
      </c>
      <c r="C209" s="75" t="s">
        <v>240</v>
      </c>
      <c r="D209" s="75">
        <v>94597</v>
      </c>
      <c r="E209" s="75" t="s">
        <v>112</v>
      </c>
      <c r="G209" s="75" t="s">
        <v>113</v>
      </c>
      <c r="H209" s="75">
        <v>12</v>
      </c>
    </row>
    <row r="210" spans="2:8">
      <c r="B210" s="75" t="s">
        <v>208</v>
      </c>
      <c r="C210" s="75" t="s">
        <v>240</v>
      </c>
      <c r="D210" s="75">
        <v>94598</v>
      </c>
      <c r="E210" s="75" t="s">
        <v>112</v>
      </c>
      <c r="G210" s="75" t="s">
        <v>113</v>
      </c>
      <c r="H210" s="75">
        <v>12</v>
      </c>
    </row>
    <row r="211" spans="2:8">
      <c r="B211" s="75" t="s">
        <v>241</v>
      </c>
      <c r="C211" s="75" t="s">
        <v>242</v>
      </c>
      <c r="D211" s="75">
        <v>95682</v>
      </c>
      <c r="E211" s="75" t="s">
        <v>105</v>
      </c>
      <c r="G211" s="75" t="s">
        <v>113</v>
      </c>
      <c r="H211" s="75">
        <v>12</v>
      </c>
    </row>
    <row r="212" spans="2:8">
      <c r="B212" s="75" t="s">
        <v>241</v>
      </c>
      <c r="C212" s="75" t="s">
        <v>243</v>
      </c>
      <c r="D212" s="75">
        <v>95709</v>
      </c>
      <c r="E212" s="75" t="s">
        <v>105</v>
      </c>
      <c r="G212" s="75" t="s">
        <v>113</v>
      </c>
      <c r="H212" s="75">
        <v>12</v>
      </c>
    </row>
    <row r="213" spans="2:8">
      <c r="B213" s="75" t="s">
        <v>241</v>
      </c>
      <c r="C213" s="75" t="s">
        <v>244</v>
      </c>
      <c r="D213" s="75">
        <v>95613</v>
      </c>
      <c r="E213" s="75" t="s">
        <v>105</v>
      </c>
      <c r="G213" s="75" t="s">
        <v>113</v>
      </c>
      <c r="H213" s="75">
        <v>12</v>
      </c>
    </row>
    <row r="214" spans="2:8">
      <c r="B214" s="75" t="s">
        <v>241</v>
      </c>
      <c r="C214" s="75" t="s">
        <v>245</v>
      </c>
      <c r="D214" s="75">
        <v>95614</v>
      </c>
      <c r="E214" s="75" t="s">
        <v>105</v>
      </c>
      <c r="G214" s="75" t="s">
        <v>113</v>
      </c>
      <c r="H214" s="75">
        <v>12</v>
      </c>
    </row>
    <row r="215" spans="2:8">
      <c r="B215" s="75" t="s">
        <v>241</v>
      </c>
      <c r="C215" s="75" t="s">
        <v>246</v>
      </c>
      <c r="D215" s="75">
        <v>95619</v>
      </c>
      <c r="E215" s="75" t="s">
        <v>105</v>
      </c>
      <c r="G215" s="75" t="s">
        <v>113</v>
      </c>
      <c r="H215" s="75">
        <v>12</v>
      </c>
    </row>
    <row r="216" spans="2:8">
      <c r="B216" s="75" t="s">
        <v>241</v>
      </c>
      <c r="C216" s="75" t="s">
        <v>247</v>
      </c>
      <c r="D216" s="75">
        <v>95721</v>
      </c>
      <c r="E216" s="75" t="s">
        <v>897</v>
      </c>
      <c r="G216" s="75" t="s">
        <v>113</v>
      </c>
      <c r="H216" s="75">
        <v>16</v>
      </c>
    </row>
    <row r="217" spans="2:8">
      <c r="B217" s="75" t="s">
        <v>241</v>
      </c>
      <c r="C217" s="75" t="s">
        <v>241</v>
      </c>
      <c r="D217" s="75">
        <v>95623</v>
      </c>
      <c r="E217" s="75" t="s">
        <v>105</v>
      </c>
      <c r="G217" s="75" t="s">
        <v>113</v>
      </c>
      <c r="H217" s="75">
        <v>12</v>
      </c>
    </row>
    <row r="218" spans="2:8">
      <c r="B218" s="75" t="s">
        <v>241</v>
      </c>
      <c r="C218" s="75" t="s">
        <v>248</v>
      </c>
      <c r="D218" s="75">
        <v>95762</v>
      </c>
      <c r="E218" s="75" t="s">
        <v>105</v>
      </c>
      <c r="G218" s="75" t="s">
        <v>113</v>
      </c>
      <c r="H218" s="75">
        <v>12</v>
      </c>
    </row>
    <row r="219" spans="2:8">
      <c r="B219" s="75" t="s">
        <v>241</v>
      </c>
      <c r="C219" s="75" t="s">
        <v>249</v>
      </c>
      <c r="D219" s="75">
        <v>95684</v>
      </c>
      <c r="E219" s="75" t="s">
        <v>105</v>
      </c>
      <c r="G219" s="75" t="s">
        <v>113</v>
      </c>
      <c r="H219" s="75">
        <v>12</v>
      </c>
    </row>
    <row r="220" spans="2:8">
      <c r="B220" s="75" t="s">
        <v>241</v>
      </c>
      <c r="C220" s="75" t="s">
        <v>250</v>
      </c>
      <c r="D220" s="75">
        <v>95633</v>
      </c>
      <c r="E220" s="75" t="s">
        <v>105</v>
      </c>
      <c r="G220" s="75" t="s">
        <v>113</v>
      </c>
      <c r="H220" s="75">
        <v>12</v>
      </c>
    </row>
    <row r="221" spans="2:8">
      <c r="B221" s="75" t="s">
        <v>241</v>
      </c>
      <c r="C221" s="75" t="s">
        <v>251</v>
      </c>
      <c r="D221" s="75">
        <v>95634</v>
      </c>
      <c r="E221" s="75" t="s">
        <v>105</v>
      </c>
      <c r="G221" s="75" t="s">
        <v>113</v>
      </c>
      <c r="H221" s="75">
        <v>12</v>
      </c>
    </row>
    <row r="222" spans="2:8">
      <c r="B222" s="75" t="s">
        <v>241</v>
      </c>
      <c r="C222" s="75" t="s">
        <v>252</v>
      </c>
      <c r="D222" s="75">
        <v>95635</v>
      </c>
      <c r="E222" s="75" t="s">
        <v>105</v>
      </c>
      <c r="G222" s="75" t="s">
        <v>113</v>
      </c>
      <c r="H222" s="75">
        <v>12</v>
      </c>
    </row>
    <row r="223" spans="2:8">
      <c r="B223" s="75" t="s">
        <v>241</v>
      </c>
      <c r="C223" s="75" t="s">
        <v>253</v>
      </c>
      <c r="D223" s="75">
        <v>95636</v>
      </c>
      <c r="E223" s="75" t="s">
        <v>113</v>
      </c>
      <c r="G223" s="75" t="s">
        <v>113</v>
      </c>
      <c r="H223" s="75">
        <v>16</v>
      </c>
    </row>
    <row r="224" spans="2:8">
      <c r="B224" s="75" t="s">
        <v>241</v>
      </c>
      <c r="C224" s="75" t="s">
        <v>254</v>
      </c>
      <c r="D224" s="75">
        <v>95667</v>
      </c>
      <c r="E224" s="75" t="s">
        <v>105</v>
      </c>
      <c r="G224" s="75" t="s">
        <v>113</v>
      </c>
      <c r="H224" s="75">
        <v>12</v>
      </c>
    </row>
    <row r="225" spans="2:8">
      <c r="B225" s="75" t="s">
        <v>241</v>
      </c>
      <c r="C225" s="75" t="s">
        <v>255</v>
      </c>
      <c r="D225" s="75">
        <v>95720</v>
      </c>
      <c r="E225" s="75" t="s">
        <v>113</v>
      </c>
      <c r="G225" s="75" t="s">
        <v>113</v>
      </c>
      <c r="H225" s="75">
        <v>16</v>
      </c>
    </row>
    <row r="226" spans="2:8">
      <c r="B226" s="75" t="s">
        <v>241</v>
      </c>
      <c r="C226" s="75" t="s">
        <v>256</v>
      </c>
      <c r="D226" s="75">
        <v>95682</v>
      </c>
      <c r="E226" s="75" t="s">
        <v>105</v>
      </c>
      <c r="G226" s="75" t="s">
        <v>113</v>
      </c>
      <c r="H226" s="75">
        <v>12</v>
      </c>
    </row>
    <row r="227" spans="2:8">
      <c r="B227" s="75" t="s">
        <v>241</v>
      </c>
      <c r="C227" s="75" t="s">
        <v>257</v>
      </c>
      <c r="D227" s="75">
        <v>95651</v>
      </c>
      <c r="E227" s="75" t="s">
        <v>105</v>
      </c>
      <c r="G227" s="75" t="s">
        <v>113</v>
      </c>
      <c r="H227" s="75">
        <v>12</v>
      </c>
    </row>
    <row r="228" spans="2:8">
      <c r="B228" s="75" t="s">
        <v>241</v>
      </c>
      <c r="C228" s="75" t="s">
        <v>258</v>
      </c>
      <c r="D228" s="75">
        <v>95656</v>
      </c>
      <c r="E228" s="75" t="s">
        <v>105</v>
      </c>
      <c r="G228" s="75" t="s">
        <v>113</v>
      </c>
      <c r="H228" s="75">
        <v>12</v>
      </c>
    </row>
    <row r="229" spans="2:8">
      <c r="B229" s="75" t="s">
        <v>241</v>
      </c>
      <c r="C229" s="75" t="s">
        <v>259</v>
      </c>
      <c r="D229" s="75">
        <v>95726</v>
      </c>
      <c r="E229" s="75" t="s">
        <v>105</v>
      </c>
      <c r="G229" s="75" t="s">
        <v>113</v>
      </c>
      <c r="H229" s="75">
        <v>16</v>
      </c>
    </row>
    <row r="230" spans="2:8">
      <c r="B230" s="75" t="s">
        <v>241</v>
      </c>
      <c r="C230" s="75" t="s">
        <v>260</v>
      </c>
      <c r="D230" s="75">
        <v>95664</v>
      </c>
      <c r="E230" s="75" t="s">
        <v>105</v>
      </c>
      <c r="G230" s="75" t="s">
        <v>113</v>
      </c>
      <c r="H230" s="75">
        <v>12</v>
      </c>
    </row>
    <row r="231" spans="2:8">
      <c r="B231" s="75" t="s">
        <v>241</v>
      </c>
      <c r="C231" s="75" t="s">
        <v>261</v>
      </c>
      <c r="D231" s="75">
        <v>95667</v>
      </c>
      <c r="E231" s="75" t="s">
        <v>105</v>
      </c>
      <c r="G231" s="75" t="s">
        <v>113</v>
      </c>
      <c r="H231" s="75">
        <v>12</v>
      </c>
    </row>
    <row r="232" spans="2:8">
      <c r="B232" s="75" t="s">
        <v>241</v>
      </c>
      <c r="C232" s="75" t="s">
        <v>262</v>
      </c>
      <c r="D232" s="75">
        <v>95726</v>
      </c>
      <c r="E232" s="75" t="s">
        <v>105</v>
      </c>
      <c r="G232" s="75" t="s">
        <v>113</v>
      </c>
      <c r="H232" s="75">
        <v>16</v>
      </c>
    </row>
    <row r="233" spans="2:8">
      <c r="B233" s="75" t="s">
        <v>241</v>
      </c>
      <c r="C233" s="75" t="s">
        <v>263</v>
      </c>
      <c r="D233" s="75">
        <v>95672</v>
      </c>
      <c r="E233" s="75" t="s">
        <v>105</v>
      </c>
      <c r="G233" s="75" t="s">
        <v>113</v>
      </c>
      <c r="H233" s="75">
        <v>12</v>
      </c>
    </row>
    <row r="234" spans="2:8">
      <c r="B234" s="75" t="s">
        <v>241</v>
      </c>
      <c r="C234" s="75" t="s">
        <v>264</v>
      </c>
      <c r="D234" s="75">
        <v>95682</v>
      </c>
      <c r="E234" s="75" t="s">
        <v>105</v>
      </c>
      <c r="G234" s="75" t="s">
        <v>113</v>
      </c>
      <c r="H234" s="75">
        <v>12</v>
      </c>
    </row>
    <row r="235" spans="2:8">
      <c r="B235" s="75" t="s">
        <v>241</v>
      </c>
      <c r="C235" s="75" t="s">
        <v>265</v>
      </c>
      <c r="D235" s="75">
        <v>95684</v>
      </c>
      <c r="E235" s="75" t="s">
        <v>105</v>
      </c>
      <c r="G235" s="75" t="s">
        <v>113</v>
      </c>
      <c r="H235" s="75">
        <v>12</v>
      </c>
    </row>
    <row r="236" spans="2:8">
      <c r="B236" s="75" t="s">
        <v>241</v>
      </c>
      <c r="C236" s="75" t="s">
        <v>266</v>
      </c>
      <c r="D236" s="75">
        <v>95721</v>
      </c>
      <c r="E236" s="75" t="s">
        <v>897</v>
      </c>
      <c r="G236" s="75" t="s">
        <v>113</v>
      </c>
      <c r="H236" s="75">
        <v>16</v>
      </c>
    </row>
    <row r="237" spans="2:8">
      <c r="B237" s="75" t="s">
        <v>241</v>
      </c>
      <c r="C237" s="75" t="s">
        <v>266</v>
      </c>
      <c r="D237" s="75">
        <v>95735</v>
      </c>
      <c r="E237" s="75" t="s">
        <v>113</v>
      </c>
      <c r="G237" s="75" t="s">
        <v>113</v>
      </c>
      <c r="H237" s="75">
        <v>16</v>
      </c>
    </row>
    <row r="238" spans="2:8">
      <c r="B238" s="75" t="s">
        <v>267</v>
      </c>
      <c r="C238" s="75" t="s">
        <v>268</v>
      </c>
      <c r="D238" s="75">
        <v>93602</v>
      </c>
      <c r="E238" s="75" t="s">
        <v>107</v>
      </c>
      <c r="G238" s="75" t="s">
        <v>113</v>
      </c>
      <c r="H238" s="75">
        <v>16</v>
      </c>
    </row>
    <row r="239" spans="2:8">
      <c r="B239" s="75" t="s">
        <v>267</v>
      </c>
      <c r="C239" s="75" t="s">
        <v>269</v>
      </c>
      <c r="D239" s="75">
        <v>93605</v>
      </c>
      <c r="E239" s="73" t="s">
        <v>107</v>
      </c>
      <c r="G239" s="75" t="s">
        <v>113</v>
      </c>
      <c r="H239" s="75">
        <v>16</v>
      </c>
    </row>
    <row r="240" spans="2:8">
      <c r="B240" s="75" t="s">
        <v>267</v>
      </c>
      <c r="C240" s="75" t="s">
        <v>270</v>
      </c>
      <c r="D240" s="75">
        <v>93606</v>
      </c>
      <c r="E240" s="75" t="s">
        <v>107</v>
      </c>
      <c r="G240" s="75" t="s">
        <v>113</v>
      </c>
      <c r="H240" s="75">
        <v>13</v>
      </c>
    </row>
    <row r="241" spans="2:8">
      <c r="B241" s="75" t="s">
        <v>267</v>
      </c>
      <c r="C241" s="75" t="s">
        <v>271</v>
      </c>
      <c r="D241" s="75">
        <v>93607</v>
      </c>
      <c r="E241" s="75" t="s">
        <v>107</v>
      </c>
      <c r="G241" s="75" t="s">
        <v>113</v>
      </c>
      <c r="H241" s="75">
        <v>13</v>
      </c>
    </row>
    <row r="242" spans="2:8">
      <c r="B242" s="75" t="s">
        <v>267</v>
      </c>
      <c r="C242" s="75" t="s">
        <v>272</v>
      </c>
      <c r="D242" s="75">
        <v>93608</v>
      </c>
      <c r="E242" s="75" t="s">
        <v>107</v>
      </c>
      <c r="G242" s="75" t="s">
        <v>113</v>
      </c>
      <c r="H242" s="75">
        <v>13</v>
      </c>
    </row>
    <row r="243" spans="2:8">
      <c r="B243" s="75" t="s">
        <v>267</v>
      </c>
      <c r="C243" s="75" t="s">
        <v>273</v>
      </c>
      <c r="D243" s="75">
        <v>93609</v>
      </c>
      <c r="E243" s="75" t="s">
        <v>107</v>
      </c>
      <c r="G243" s="75" t="s">
        <v>113</v>
      </c>
      <c r="H243" s="75">
        <v>13</v>
      </c>
    </row>
    <row r="244" spans="2:8">
      <c r="B244" s="75" t="s">
        <v>267</v>
      </c>
      <c r="C244" s="75" t="s">
        <v>274</v>
      </c>
      <c r="D244" s="75">
        <v>93611</v>
      </c>
      <c r="E244" s="75" t="s">
        <v>107</v>
      </c>
      <c r="G244" s="75" t="s">
        <v>113</v>
      </c>
      <c r="H244" s="75">
        <v>13</v>
      </c>
    </row>
    <row r="245" spans="2:8">
      <c r="B245" s="75" t="s">
        <v>267</v>
      </c>
      <c r="C245" s="75" t="s">
        <v>274</v>
      </c>
      <c r="D245" s="75">
        <v>93612</v>
      </c>
      <c r="E245" s="75" t="s">
        <v>107</v>
      </c>
      <c r="G245" s="75" t="s">
        <v>113</v>
      </c>
      <c r="H245" s="75">
        <v>13</v>
      </c>
    </row>
    <row r="246" spans="2:8">
      <c r="B246" s="75" t="s">
        <v>267</v>
      </c>
      <c r="C246" s="75" t="s">
        <v>274</v>
      </c>
      <c r="D246" s="75">
        <v>93613</v>
      </c>
      <c r="E246" s="73" t="s">
        <v>107</v>
      </c>
      <c r="G246" s="75" t="s">
        <v>113</v>
      </c>
      <c r="H246" s="75">
        <v>13</v>
      </c>
    </row>
    <row r="247" spans="2:8">
      <c r="B247" s="75" t="s">
        <v>267</v>
      </c>
      <c r="C247" s="75" t="s">
        <v>274</v>
      </c>
      <c r="D247" s="75">
        <v>93619</v>
      </c>
      <c r="E247" s="75" t="s">
        <v>107</v>
      </c>
      <c r="G247" s="75" t="s">
        <v>113</v>
      </c>
      <c r="H247" s="75">
        <v>13</v>
      </c>
    </row>
    <row r="248" spans="2:8">
      <c r="B248" s="75" t="s">
        <v>267</v>
      </c>
      <c r="C248" s="75" t="s">
        <v>275</v>
      </c>
      <c r="D248" s="75">
        <v>93210</v>
      </c>
      <c r="E248" s="75" t="s">
        <v>107</v>
      </c>
      <c r="G248" s="75" t="s">
        <v>113</v>
      </c>
      <c r="H248" s="75">
        <v>13</v>
      </c>
    </row>
    <row r="249" spans="2:8">
      <c r="B249" s="75" t="s">
        <v>267</v>
      </c>
      <c r="C249" s="75" t="s">
        <v>276</v>
      </c>
      <c r="D249" s="75">
        <v>93616</v>
      </c>
      <c r="E249" s="75" t="s">
        <v>107</v>
      </c>
      <c r="G249" s="75" t="s">
        <v>113</v>
      </c>
      <c r="H249" s="75">
        <v>13</v>
      </c>
    </row>
    <row r="250" spans="2:8">
      <c r="B250" s="75" t="s">
        <v>267</v>
      </c>
      <c r="C250" s="75" t="s">
        <v>277</v>
      </c>
      <c r="D250" s="75">
        <v>93621</v>
      </c>
      <c r="E250" s="75" t="s">
        <v>107</v>
      </c>
      <c r="G250" s="75" t="s">
        <v>113</v>
      </c>
      <c r="H250" s="75">
        <v>13</v>
      </c>
    </row>
    <row r="251" spans="2:8">
      <c r="B251" s="75" t="s">
        <v>267</v>
      </c>
      <c r="C251" s="75" t="s">
        <v>278</v>
      </c>
      <c r="D251" s="75">
        <v>93622</v>
      </c>
      <c r="E251" s="75" t="s">
        <v>107</v>
      </c>
      <c r="G251" s="75" t="s">
        <v>113</v>
      </c>
      <c r="H251" s="75">
        <v>13</v>
      </c>
    </row>
    <row r="252" spans="2:8">
      <c r="B252" s="75" t="s">
        <v>267</v>
      </c>
      <c r="C252" s="75" t="s">
        <v>279</v>
      </c>
      <c r="D252" s="75">
        <v>93624</v>
      </c>
      <c r="E252" s="75" t="s">
        <v>107</v>
      </c>
      <c r="G252" s="75" t="s">
        <v>113</v>
      </c>
      <c r="H252" s="75">
        <v>13</v>
      </c>
    </row>
    <row r="253" spans="2:8">
      <c r="B253" s="75" t="s">
        <v>267</v>
      </c>
      <c r="C253" s="75" t="s">
        <v>280</v>
      </c>
      <c r="D253" s="75">
        <v>93625</v>
      </c>
      <c r="E253" s="75" t="s">
        <v>107</v>
      </c>
      <c r="G253" s="75" t="s">
        <v>113</v>
      </c>
      <c r="H253" s="75">
        <v>13</v>
      </c>
    </row>
    <row r="254" spans="2:8">
      <c r="B254" s="75" t="s">
        <v>267</v>
      </c>
      <c r="C254" s="75" t="s">
        <v>267</v>
      </c>
      <c r="D254" s="75">
        <v>93650</v>
      </c>
      <c r="E254" s="75" t="s">
        <v>107</v>
      </c>
      <c r="G254" s="75" t="s">
        <v>113</v>
      </c>
      <c r="H254" s="75">
        <v>13</v>
      </c>
    </row>
    <row r="255" spans="2:8">
      <c r="B255" s="75" t="s">
        <v>267</v>
      </c>
      <c r="C255" s="75" t="s">
        <v>267</v>
      </c>
      <c r="D255" s="75">
        <v>93701</v>
      </c>
      <c r="E255" s="75" t="s">
        <v>107</v>
      </c>
      <c r="G255" s="75" t="s">
        <v>113</v>
      </c>
      <c r="H255" s="75">
        <v>13</v>
      </c>
    </row>
    <row r="256" spans="2:8">
      <c r="B256" s="75" t="s">
        <v>267</v>
      </c>
      <c r="C256" s="75" t="s">
        <v>267</v>
      </c>
      <c r="D256" s="75">
        <v>93702</v>
      </c>
      <c r="E256" s="75" t="s">
        <v>107</v>
      </c>
      <c r="G256" s="75" t="s">
        <v>113</v>
      </c>
      <c r="H256" s="75">
        <v>13</v>
      </c>
    </row>
    <row r="257" spans="2:8">
      <c r="B257" s="75" t="s">
        <v>267</v>
      </c>
      <c r="C257" s="75" t="s">
        <v>267</v>
      </c>
      <c r="D257" s="75">
        <v>93703</v>
      </c>
      <c r="E257" s="75" t="s">
        <v>107</v>
      </c>
      <c r="G257" s="75" t="s">
        <v>113</v>
      </c>
      <c r="H257" s="75">
        <v>13</v>
      </c>
    </row>
    <row r="258" spans="2:8">
      <c r="B258" s="75" t="s">
        <v>267</v>
      </c>
      <c r="C258" s="75" t="s">
        <v>267</v>
      </c>
      <c r="D258" s="75">
        <v>93704</v>
      </c>
      <c r="E258" s="75" t="s">
        <v>107</v>
      </c>
      <c r="G258" s="75" t="s">
        <v>113</v>
      </c>
      <c r="H258" s="75">
        <v>13</v>
      </c>
    </row>
    <row r="259" spans="2:8">
      <c r="B259" s="75" t="s">
        <v>267</v>
      </c>
      <c r="C259" s="75" t="s">
        <v>267</v>
      </c>
      <c r="D259" s="75">
        <v>93705</v>
      </c>
      <c r="E259" s="75" t="s">
        <v>107</v>
      </c>
      <c r="G259" s="75" t="s">
        <v>113</v>
      </c>
      <c r="H259" s="75">
        <v>13</v>
      </c>
    </row>
    <row r="260" spans="2:8">
      <c r="B260" s="75" t="s">
        <v>267</v>
      </c>
      <c r="C260" s="75" t="s">
        <v>267</v>
      </c>
      <c r="D260" s="75">
        <v>93706</v>
      </c>
      <c r="E260" s="75" t="s">
        <v>107</v>
      </c>
      <c r="G260" s="75" t="s">
        <v>113</v>
      </c>
      <c r="H260" s="75">
        <v>13</v>
      </c>
    </row>
    <row r="261" spans="2:8">
      <c r="B261" s="75" t="s">
        <v>267</v>
      </c>
      <c r="C261" s="75" t="s">
        <v>267</v>
      </c>
      <c r="D261" s="75">
        <v>93707</v>
      </c>
      <c r="E261" s="73" t="s">
        <v>107</v>
      </c>
      <c r="G261" s="75" t="s">
        <v>113</v>
      </c>
      <c r="H261" s="75">
        <v>13</v>
      </c>
    </row>
    <row r="262" spans="2:8">
      <c r="B262" s="75" t="s">
        <v>267</v>
      </c>
      <c r="C262" s="75" t="s">
        <v>267</v>
      </c>
      <c r="D262" s="75">
        <v>93708</v>
      </c>
      <c r="E262" s="73" t="s">
        <v>107</v>
      </c>
      <c r="G262" s="75" t="s">
        <v>898</v>
      </c>
      <c r="H262" s="75">
        <v>13</v>
      </c>
    </row>
    <row r="263" spans="2:8">
      <c r="B263" s="75" t="s">
        <v>267</v>
      </c>
      <c r="C263" s="75" t="s">
        <v>267</v>
      </c>
      <c r="D263" s="75">
        <v>93709</v>
      </c>
      <c r="E263" s="73" t="s">
        <v>107</v>
      </c>
      <c r="G263" s="75" t="s">
        <v>113</v>
      </c>
      <c r="H263" s="75">
        <v>13</v>
      </c>
    </row>
    <row r="264" spans="2:8">
      <c r="B264" s="75" t="s">
        <v>267</v>
      </c>
      <c r="C264" s="75" t="s">
        <v>267</v>
      </c>
      <c r="D264" s="75">
        <v>93710</v>
      </c>
      <c r="E264" s="75" t="s">
        <v>107</v>
      </c>
      <c r="G264" s="75" t="s">
        <v>113</v>
      </c>
      <c r="H264" s="75">
        <v>13</v>
      </c>
    </row>
    <row r="265" spans="2:8">
      <c r="B265" s="75" t="s">
        <v>267</v>
      </c>
      <c r="C265" s="75" t="s">
        <v>267</v>
      </c>
      <c r="D265" s="75">
        <v>93711</v>
      </c>
      <c r="E265" s="75" t="s">
        <v>107</v>
      </c>
      <c r="G265" s="75" t="s">
        <v>113</v>
      </c>
      <c r="H265" s="75">
        <v>13</v>
      </c>
    </row>
    <row r="266" spans="2:8">
      <c r="B266" s="75" t="s">
        <v>267</v>
      </c>
      <c r="C266" s="75" t="s">
        <v>267</v>
      </c>
      <c r="D266" s="75">
        <v>93712</v>
      </c>
      <c r="E266" s="73" t="s">
        <v>107</v>
      </c>
      <c r="G266" s="75" t="s">
        <v>113</v>
      </c>
      <c r="H266" s="75">
        <v>13</v>
      </c>
    </row>
    <row r="267" spans="2:8">
      <c r="B267" s="75" t="s">
        <v>267</v>
      </c>
      <c r="C267" s="75" t="s">
        <v>267</v>
      </c>
      <c r="D267" s="75">
        <v>93718</v>
      </c>
      <c r="E267" s="73" t="s">
        <v>107</v>
      </c>
      <c r="G267" s="75" t="s">
        <v>113</v>
      </c>
      <c r="H267" s="75">
        <v>13</v>
      </c>
    </row>
    <row r="268" spans="2:8">
      <c r="B268" s="75" t="s">
        <v>267</v>
      </c>
      <c r="C268" s="75" t="s">
        <v>267</v>
      </c>
      <c r="D268" s="75">
        <v>93720</v>
      </c>
      <c r="E268" s="75" t="s">
        <v>107</v>
      </c>
      <c r="G268" s="75" t="s">
        <v>113</v>
      </c>
      <c r="H268" s="75">
        <v>13</v>
      </c>
    </row>
    <row r="269" spans="2:8">
      <c r="B269" s="75" t="s">
        <v>267</v>
      </c>
      <c r="C269" s="75" t="s">
        <v>267</v>
      </c>
      <c r="D269" s="75">
        <v>93721</v>
      </c>
      <c r="E269" s="75" t="s">
        <v>107</v>
      </c>
      <c r="G269" s="75" t="s">
        <v>113</v>
      </c>
      <c r="H269" s="75">
        <v>13</v>
      </c>
    </row>
    <row r="270" spans="2:8">
      <c r="B270" s="75" t="s">
        <v>267</v>
      </c>
      <c r="C270" s="75" t="s">
        <v>267</v>
      </c>
      <c r="D270" s="75">
        <v>93722</v>
      </c>
      <c r="E270" s="75" t="s">
        <v>107</v>
      </c>
      <c r="G270" s="75" t="s">
        <v>113</v>
      </c>
      <c r="H270" s="75">
        <v>13</v>
      </c>
    </row>
    <row r="271" spans="2:8">
      <c r="B271" s="75" t="s">
        <v>267</v>
      </c>
      <c r="C271" s="75" t="s">
        <v>267</v>
      </c>
      <c r="D271" s="75">
        <v>93723</v>
      </c>
      <c r="E271" s="75" t="s">
        <v>107</v>
      </c>
      <c r="G271" s="75" t="s">
        <v>113</v>
      </c>
      <c r="H271" s="75">
        <v>13</v>
      </c>
    </row>
    <row r="272" spans="2:8">
      <c r="B272" s="75" t="s">
        <v>267</v>
      </c>
      <c r="C272" s="75" t="s">
        <v>267</v>
      </c>
      <c r="D272" s="75">
        <v>93724</v>
      </c>
      <c r="E272" s="73" t="s">
        <v>107</v>
      </c>
      <c r="G272" s="75" t="s">
        <v>113</v>
      </c>
      <c r="H272" s="75">
        <v>13</v>
      </c>
    </row>
    <row r="273" spans="2:8">
      <c r="B273" s="75" t="s">
        <v>267</v>
      </c>
      <c r="C273" s="75" t="s">
        <v>267</v>
      </c>
      <c r="D273" s="75">
        <v>93725</v>
      </c>
      <c r="E273" s="75" t="s">
        <v>107</v>
      </c>
      <c r="G273" s="75" t="s">
        <v>113</v>
      </c>
      <c r="H273" s="75">
        <v>13</v>
      </c>
    </row>
    <row r="274" spans="2:8">
      <c r="B274" s="75" t="s">
        <v>267</v>
      </c>
      <c r="C274" s="75" t="s">
        <v>267</v>
      </c>
      <c r="D274" s="75">
        <v>93726</v>
      </c>
      <c r="E274" s="75" t="s">
        <v>107</v>
      </c>
      <c r="G274" s="75" t="s">
        <v>113</v>
      </c>
      <c r="H274" s="75">
        <v>13</v>
      </c>
    </row>
    <row r="275" spans="2:8">
      <c r="B275" s="75" t="s">
        <v>267</v>
      </c>
      <c r="C275" s="75" t="s">
        <v>267</v>
      </c>
      <c r="D275" s="75">
        <v>93727</v>
      </c>
      <c r="E275" s="75" t="s">
        <v>107</v>
      </c>
      <c r="G275" s="75" t="s">
        <v>113</v>
      </c>
      <c r="H275" s="75">
        <v>13</v>
      </c>
    </row>
    <row r="276" spans="2:8">
      <c r="B276" s="75" t="s">
        <v>267</v>
      </c>
      <c r="C276" s="75" t="s">
        <v>267</v>
      </c>
      <c r="D276" s="75">
        <v>93728</v>
      </c>
      <c r="E276" s="75" t="s">
        <v>107</v>
      </c>
      <c r="G276" s="75" t="s">
        <v>113</v>
      </c>
      <c r="H276" s="75">
        <v>13</v>
      </c>
    </row>
    <row r="277" spans="2:8">
      <c r="B277" s="75" t="s">
        <v>267</v>
      </c>
      <c r="C277" s="75" t="s">
        <v>267</v>
      </c>
      <c r="D277" s="75">
        <v>93729</v>
      </c>
      <c r="E277" s="73" t="s">
        <v>107</v>
      </c>
      <c r="G277" s="75" t="s">
        <v>113</v>
      </c>
      <c r="H277" s="75">
        <v>13</v>
      </c>
    </row>
    <row r="278" spans="2:8">
      <c r="B278" s="75" t="s">
        <v>267</v>
      </c>
      <c r="C278" s="75" t="s">
        <v>267</v>
      </c>
      <c r="D278" s="75">
        <v>93730</v>
      </c>
      <c r="E278" s="75" t="s">
        <v>107</v>
      </c>
      <c r="G278" s="75" t="s">
        <v>113</v>
      </c>
      <c r="H278" s="75">
        <v>13</v>
      </c>
    </row>
    <row r="279" spans="2:8">
      <c r="B279" s="75" t="s">
        <v>267</v>
      </c>
      <c r="C279" s="75" t="s">
        <v>267</v>
      </c>
      <c r="D279" s="75">
        <v>93737</v>
      </c>
      <c r="E279" s="75" t="s">
        <v>107</v>
      </c>
      <c r="G279" s="75" t="s">
        <v>113</v>
      </c>
      <c r="H279" s="75">
        <v>13</v>
      </c>
    </row>
    <row r="280" spans="2:8">
      <c r="B280" s="75" t="s">
        <v>267</v>
      </c>
      <c r="C280" s="75" t="s">
        <v>267</v>
      </c>
      <c r="D280" s="75">
        <v>93740</v>
      </c>
      <c r="E280" s="73" t="s">
        <v>107</v>
      </c>
      <c r="G280" s="75" t="s">
        <v>113</v>
      </c>
      <c r="H280" s="75">
        <v>13</v>
      </c>
    </row>
    <row r="281" spans="2:8">
      <c r="B281" s="75" t="s">
        <v>267</v>
      </c>
      <c r="C281" s="75" t="s">
        <v>267</v>
      </c>
      <c r="D281" s="75">
        <v>93741</v>
      </c>
      <c r="E281" s="75" t="s">
        <v>107</v>
      </c>
      <c r="G281" s="75" t="s">
        <v>113</v>
      </c>
      <c r="H281" s="75">
        <v>13</v>
      </c>
    </row>
    <row r="282" spans="2:8">
      <c r="B282" s="75" t="s">
        <v>267</v>
      </c>
      <c r="C282" s="75" t="s">
        <v>267</v>
      </c>
      <c r="D282" s="75">
        <v>93744</v>
      </c>
      <c r="E282" s="73" t="s">
        <v>107</v>
      </c>
      <c r="G282" s="75" t="s">
        <v>113</v>
      </c>
      <c r="H282" s="75">
        <v>13</v>
      </c>
    </row>
    <row r="283" spans="2:8">
      <c r="B283" s="75" t="s">
        <v>267</v>
      </c>
      <c r="C283" s="75" t="s">
        <v>267</v>
      </c>
      <c r="D283" s="75">
        <v>93745</v>
      </c>
      <c r="E283" s="73" t="s">
        <v>107</v>
      </c>
      <c r="G283" s="75" t="s">
        <v>113</v>
      </c>
      <c r="H283" s="75">
        <v>13</v>
      </c>
    </row>
    <row r="284" spans="2:8">
      <c r="B284" s="75" t="s">
        <v>267</v>
      </c>
      <c r="C284" s="75" t="s">
        <v>267</v>
      </c>
      <c r="D284" s="75">
        <v>93760</v>
      </c>
      <c r="E284" s="73" t="s">
        <v>107</v>
      </c>
      <c r="G284" s="75" t="s">
        <v>113</v>
      </c>
      <c r="H284" s="75">
        <v>13</v>
      </c>
    </row>
    <row r="285" spans="2:8">
      <c r="B285" s="75" t="s">
        <v>267</v>
      </c>
      <c r="C285" s="75" t="s">
        <v>267</v>
      </c>
      <c r="D285" s="75">
        <v>93764</v>
      </c>
      <c r="E285" s="73" t="s">
        <v>107</v>
      </c>
      <c r="G285" s="75" t="s">
        <v>113</v>
      </c>
      <c r="H285" s="75">
        <v>13</v>
      </c>
    </row>
    <row r="286" spans="2:8">
      <c r="B286" s="75" t="s">
        <v>267</v>
      </c>
      <c r="C286" s="75" t="s">
        <v>267</v>
      </c>
      <c r="D286" s="75">
        <v>93765</v>
      </c>
      <c r="E286" s="73" t="s">
        <v>107</v>
      </c>
      <c r="G286" s="75" t="s">
        <v>113</v>
      </c>
      <c r="H286" s="75">
        <v>13</v>
      </c>
    </row>
    <row r="287" spans="2:8">
      <c r="B287" s="75" t="s">
        <v>267</v>
      </c>
      <c r="C287" s="75" t="s">
        <v>267</v>
      </c>
      <c r="D287" s="75">
        <v>93771</v>
      </c>
      <c r="E287" s="73" t="s">
        <v>107</v>
      </c>
      <c r="G287" s="75" t="s">
        <v>113</v>
      </c>
      <c r="H287" s="75">
        <v>13</v>
      </c>
    </row>
    <row r="288" spans="2:8">
      <c r="B288" s="75" t="s">
        <v>267</v>
      </c>
      <c r="C288" s="75" t="s">
        <v>267</v>
      </c>
      <c r="D288" s="75">
        <v>93772</v>
      </c>
      <c r="E288" s="73" t="s">
        <v>107</v>
      </c>
      <c r="G288" s="75" t="s">
        <v>113</v>
      </c>
      <c r="H288" s="75">
        <v>13</v>
      </c>
    </row>
    <row r="289" spans="2:8">
      <c r="B289" s="75" t="s">
        <v>267</v>
      </c>
      <c r="C289" s="75" t="s">
        <v>267</v>
      </c>
      <c r="D289" s="75">
        <v>93776</v>
      </c>
      <c r="E289" s="73" t="s">
        <v>107</v>
      </c>
      <c r="G289" s="75" t="s">
        <v>113</v>
      </c>
      <c r="H289" s="75">
        <v>13</v>
      </c>
    </row>
    <row r="290" spans="2:8">
      <c r="B290" s="75" t="s">
        <v>267</v>
      </c>
      <c r="C290" s="75" t="s">
        <v>267</v>
      </c>
      <c r="D290" s="75">
        <v>93778</v>
      </c>
      <c r="E290" s="73" t="s">
        <v>107</v>
      </c>
      <c r="G290" s="75" t="s">
        <v>113</v>
      </c>
      <c r="H290" s="75">
        <v>13</v>
      </c>
    </row>
    <row r="291" spans="2:8">
      <c r="B291" s="75" t="s">
        <v>267</v>
      </c>
      <c r="C291" s="75" t="s">
        <v>267</v>
      </c>
      <c r="D291" s="75">
        <v>93790</v>
      </c>
      <c r="E291" s="73" t="s">
        <v>107</v>
      </c>
      <c r="G291" s="75" t="s">
        <v>113</v>
      </c>
      <c r="H291" s="75">
        <v>13</v>
      </c>
    </row>
    <row r="292" spans="2:8">
      <c r="B292" s="75" t="s">
        <v>267</v>
      </c>
      <c r="C292" s="75" t="s">
        <v>267</v>
      </c>
      <c r="D292" s="75">
        <v>93792</v>
      </c>
      <c r="E292" s="73" t="s">
        <v>107</v>
      </c>
      <c r="G292" s="75" t="s">
        <v>113</v>
      </c>
      <c r="H292" s="75">
        <v>13</v>
      </c>
    </row>
    <row r="293" spans="2:8">
      <c r="B293" s="75" t="s">
        <v>267</v>
      </c>
      <c r="C293" s="75" t="s">
        <v>281</v>
      </c>
      <c r="D293" s="75">
        <v>93627</v>
      </c>
      <c r="E293" s="75" t="s">
        <v>107</v>
      </c>
      <c r="G293" s="75" t="s">
        <v>113</v>
      </c>
      <c r="H293" s="75">
        <v>13</v>
      </c>
    </row>
    <row r="294" spans="2:8">
      <c r="B294" s="75" t="s">
        <v>267</v>
      </c>
      <c r="C294" s="75" t="s">
        <v>282</v>
      </c>
      <c r="D294" s="75">
        <v>93628</v>
      </c>
      <c r="E294" s="75" t="s">
        <v>113</v>
      </c>
      <c r="G294" s="75" t="s">
        <v>113</v>
      </c>
      <c r="H294" s="75">
        <v>16</v>
      </c>
    </row>
    <row r="295" spans="2:8">
      <c r="B295" s="75" t="s">
        <v>267</v>
      </c>
      <c r="C295" s="75" t="s">
        <v>283</v>
      </c>
      <c r="D295" s="75">
        <v>93234</v>
      </c>
      <c r="E295" s="75" t="s">
        <v>107</v>
      </c>
      <c r="G295" s="75" t="s">
        <v>113</v>
      </c>
      <c r="H295" s="75">
        <v>13</v>
      </c>
    </row>
    <row r="296" spans="2:8">
      <c r="B296" s="75" t="s">
        <v>267</v>
      </c>
      <c r="C296" s="75" t="s">
        <v>284</v>
      </c>
      <c r="D296" s="75">
        <v>93630</v>
      </c>
      <c r="E296" s="75" t="s">
        <v>107</v>
      </c>
      <c r="G296" s="75" t="s">
        <v>113</v>
      </c>
      <c r="H296" s="75">
        <v>13</v>
      </c>
    </row>
    <row r="297" spans="2:8">
      <c r="B297" s="75" t="s">
        <v>267</v>
      </c>
      <c r="C297" s="75" t="s">
        <v>285</v>
      </c>
      <c r="D297" s="75">
        <v>93631</v>
      </c>
      <c r="E297" s="75" t="s">
        <v>107</v>
      </c>
      <c r="G297" s="75" t="s">
        <v>113</v>
      </c>
      <c r="H297" s="75">
        <v>13</v>
      </c>
    </row>
    <row r="298" spans="2:8">
      <c r="B298" s="75" t="s">
        <v>267</v>
      </c>
      <c r="C298" s="75" t="s">
        <v>286</v>
      </c>
      <c r="D298" s="75">
        <v>93242</v>
      </c>
      <c r="E298" s="75" t="s">
        <v>107</v>
      </c>
      <c r="G298" s="75" t="s">
        <v>113</v>
      </c>
      <c r="H298" s="75">
        <v>13</v>
      </c>
    </row>
    <row r="299" spans="2:8">
      <c r="B299" s="75" t="s">
        <v>267</v>
      </c>
      <c r="C299" s="75" t="s">
        <v>287</v>
      </c>
      <c r="D299" s="75">
        <v>93640</v>
      </c>
      <c r="E299" s="75" t="s">
        <v>107</v>
      </c>
      <c r="G299" s="75" t="s">
        <v>113</v>
      </c>
      <c r="H299" s="75">
        <v>13</v>
      </c>
    </row>
    <row r="300" spans="2:8">
      <c r="B300" s="75" t="s">
        <v>267</v>
      </c>
      <c r="C300" s="75" t="s">
        <v>288</v>
      </c>
      <c r="D300" s="75">
        <v>93641</v>
      </c>
      <c r="E300" s="75" t="s">
        <v>107</v>
      </c>
      <c r="G300" s="75" t="s">
        <v>113</v>
      </c>
      <c r="H300" s="75">
        <v>13</v>
      </c>
    </row>
    <row r="301" spans="2:8">
      <c r="B301" s="75" t="s">
        <v>267</v>
      </c>
      <c r="C301" s="75" t="s">
        <v>289</v>
      </c>
      <c r="D301" s="75">
        <v>93646</v>
      </c>
      <c r="E301" s="75" t="s">
        <v>107</v>
      </c>
      <c r="G301" s="75" t="s">
        <v>113</v>
      </c>
      <c r="H301" s="75">
        <v>13</v>
      </c>
    </row>
    <row r="302" spans="2:8">
      <c r="B302" s="75" t="s">
        <v>267</v>
      </c>
      <c r="C302" s="75" t="s">
        <v>289</v>
      </c>
      <c r="D302" s="75">
        <v>93675</v>
      </c>
      <c r="E302" s="75" t="s">
        <v>107</v>
      </c>
      <c r="G302" s="75" t="s">
        <v>113</v>
      </c>
      <c r="H302" s="75">
        <v>13</v>
      </c>
    </row>
    <row r="303" spans="2:8">
      <c r="B303" s="75" t="s">
        <v>267</v>
      </c>
      <c r="C303" s="75" t="s">
        <v>290</v>
      </c>
      <c r="D303" s="75">
        <v>93648</v>
      </c>
      <c r="E303" s="75" t="s">
        <v>107</v>
      </c>
      <c r="G303" s="75" t="s">
        <v>113</v>
      </c>
      <c r="H303" s="75">
        <v>13</v>
      </c>
    </row>
    <row r="304" spans="2:8">
      <c r="B304" s="75" t="s">
        <v>267</v>
      </c>
      <c r="C304" s="75" t="s">
        <v>291</v>
      </c>
      <c r="D304" s="75">
        <v>93649</v>
      </c>
      <c r="E304" s="73" t="s">
        <v>107</v>
      </c>
      <c r="G304" s="75" t="s">
        <v>113</v>
      </c>
      <c r="H304" s="75">
        <v>13</v>
      </c>
    </row>
    <row r="305" spans="2:8">
      <c r="B305" s="75" t="s">
        <v>267</v>
      </c>
      <c r="C305" s="75" t="s">
        <v>292</v>
      </c>
      <c r="D305" s="75">
        <v>93651</v>
      </c>
      <c r="E305" s="75" t="s">
        <v>107</v>
      </c>
      <c r="G305" s="75" t="s">
        <v>113</v>
      </c>
      <c r="H305" s="75">
        <v>13</v>
      </c>
    </row>
    <row r="306" spans="2:8">
      <c r="B306" s="75" t="s">
        <v>267</v>
      </c>
      <c r="C306" s="75" t="s">
        <v>293</v>
      </c>
      <c r="D306" s="75">
        <v>93652</v>
      </c>
      <c r="E306" s="75" t="s">
        <v>107</v>
      </c>
      <c r="G306" s="75" t="s">
        <v>113</v>
      </c>
      <c r="H306" s="75">
        <v>13</v>
      </c>
    </row>
    <row r="307" spans="2:8">
      <c r="B307" s="75" t="s">
        <v>267</v>
      </c>
      <c r="C307" s="75" t="s">
        <v>294</v>
      </c>
      <c r="D307" s="75">
        <v>93654</v>
      </c>
      <c r="E307" s="75" t="s">
        <v>107</v>
      </c>
      <c r="G307" s="75" t="s">
        <v>113</v>
      </c>
      <c r="H307" s="75">
        <v>13</v>
      </c>
    </row>
    <row r="308" spans="2:8">
      <c r="B308" s="75" t="s">
        <v>267</v>
      </c>
      <c r="C308" s="75" t="s">
        <v>295</v>
      </c>
      <c r="D308" s="75">
        <v>93607</v>
      </c>
      <c r="E308" s="75" t="s">
        <v>107</v>
      </c>
      <c r="G308" s="75" t="s">
        <v>113</v>
      </c>
      <c r="H308" s="75">
        <v>13</v>
      </c>
    </row>
    <row r="309" spans="2:8">
      <c r="B309" s="75" t="s">
        <v>267</v>
      </c>
      <c r="C309" s="75" t="s">
        <v>295</v>
      </c>
      <c r="D309" s="75">
        <v>93656</v>
      </c>
      <c r="E309" s="75" t="s">
        <v>107</v>
      </c>
      <c r="G309" s="75" t="s">
        <v>113</v>
      </c>
      <c r="H309" s="75">
        <v>13</v>
      </c>
    </row>
    <row r="310" spans="2:8">
      <c r="B310" s="75" t="s">
        <v>267</v>
      </c>
      <c r="C310" s="75" t="s">
        <v>296</v>
      </c>
      <c r="D310" s="75">
        <v>93660</v>
      </c>
      <c r="E310" s="75" t="s">
        <v>107</v>
      </c>
      <c r="G310" s="75" t="s">
        <v>113</v>
      </c>
      <c r="H310" s="75">
        <v>13</v>
      </c>
    </row>
    <row r="311" spans="2:8">
      <c r="B311" s="75" t="s">
        <v>267</v>
      </c>
      <c r="C311" s="75" t="s">
        <v>297</v>
      </c>
      <c r="D311" s="75">
        <v>93657</v>
      </c>
      <c r="E311" s="75" t="s">
        <v>107</v>
      </c>
      <c r="G311" s="75" t="s">
        <v>113</v>
      </c>
      <c r="H311" s="75">
        <v>13</v>
      </c>
    </row>
    <row r="312" spans="2:8">
      <c r="B312" s="75" t="s">
        <v>267</v>
      </c>
      <c r="C312" s="75" t="s">
        <v>298</v>
      </c>
      <c r="D312" s="75">
        <v>93662</v>
      </c>
      <c r="E312" s="75" t="s">
        <v>107</v>
      </c>
      <c r="G312" s="75" t="s">
        <v>113</v>
      </c>
      <c r="H312" s="75">
        <v>13</v>
      </c>
    </row>
    <row r="313" spans="2:8">
      <c r="B313" s="75" t="s">
        <v>267</v>
      </c>
      <c r="C313" s="75" t="s">
        <v>299</v>
      </c>
      <c r="D313" s="75">
        <v>93634</v>
      </c>
      <c r="E313" s="75" t="s">
        <v>113</v>
      </c>
      <c r="G313" s="75" t="s">
        <v>113</v>
      </c>
      <c r="H313" s="75">
        <v>16</v>
      </c>
    </row>
    <row r="314" spans="2:8">
      <c r="B314" s="75" t="s">
        <v>267</v>
      </c>
      <c r="C314" s="75" t="s">
        <v>299</v>
      </c>
      <c r="D314" s="75">
        <v>93664</v>
      </c>
      <c r="E314" s="75" t="s">
        <v>107</v>
      </c>
      <c r="G314" s="75" t="s">
        <v>113</v>
      </c>
      <c r="H314" s="75">
        <v>16</v>
      </c>
    </row>
    <row r="315" spans="2:8">
      <c r="B315" s="75" t="s">
        <v>267</v>
      </c>
      <c r="C315" s="75" t="s">
        <v>300</v>
      </c>
      <c r="D315" s="75">
        <v>93646</v>
      </c>
      <c r="E315" s="75" t="s">
        <v>107</v>
      </c>
      <c r="G315" s="75" t="s">
        <v>113</v>
      </c>
      <c r="H315" s="75">
        <v>13</v>
      </c>
    </row>
    <row r="316" spans="2:8">
      <c r="B316" s="75" t="s">
        <v>267</v>
      </c>
      <c r="C316" s="75" t="s">
        <v>300</v>
      </c>
      <c r="D316" s="75">
        <v>93675</v>
      </c>
      <c r="E316" s="75" t="s">
        <v>107</v>
      </c>
      <c r="G316" s="75" t="s">
        <v>113</v>
      </c>
      <c r="H316" s="75">
        <v>13</v>
      </c>
    </row>
    <row r="317" spans="2:8">
      <c r="B317" s="75" t="s">
        <v>267</v>
      </c>
      <c r="C317" s="75" t="s">
        <v>301</v>
      </c>
      <c r="D317" s="75">
        <v>93667</v>
      </c>
      <c r="E317" s="75" t="s">
        <v>107</v>
      </c>
      <c r="G317" s="75" t="s">
        <v>113</v>
      </c>
      <c r="H317" s="75">
        <v>13</v>
      </c>
    </row>
    <row r="318" spans="2:8">
      <c r="B318" s="75" t="s">
        <v>267</v>
      </c>
      <c r="C318" s="75" t="s">
        <v>302</v>
      </c>
      <c r="D318" s="75">
        <v>93668</v>
      </c>
      <c r="E318" s="75" t="s">
        <v>107</v>
      </c>
      <c r="G318" s="75" t="s">
        <v>113</v>
      </c>
      <c r="H318" s="75">
        <v>13</v>
      </c>
    </row>
    <row r="319" spans="2:8">
      <c r="B319" s="75" t="s">
        <v>303</v>
      </c>
      <c r="C319" s="75" t="s">
        <v>304</v>
      </c>
      <c r="D319" s="75">
        <v>95913</v>
      </c>
      <c r="E319" s="75" t="s">
        <v>108</v>
      </c>
      <c r="G319" s="75" t="s">
        <v>113</v>
      </c>
      <c r="H319" s="75">
        <v>11</v>
      </c>
    </row>
    <row r="320" spans="2:8">
      <c r="B320" s="75" t="s">
        <v>303</v>
      </c>
      <c r="C320" s="75" t="s">
        <v>305</v>
      </c>
      <c r="D320" s="75">
        <v>95920</v>
      </c>
      <c r="E320" s="75" t="s">
        <v>108</v>
      </c>
      <c r="G320" s="75" t="s">
        <v>113</v>
      </c>
      <c r="H320" s="75">
        <v>11</v>
      </c>
    </row>
    <row r="321" spans="2:8">
      <c r="B321" s="75" t="s">
        <v>303</v>
      </c>
      <c r="C321" s="75" t="s">
        <v>306</v>
      </c>
      <c r="D321" s="75">
        <v>95939</v>
      </c>
      <c r="E321" s="75" t="s">
        <v>108</v>
      </c>
      <c r="G321" s="75" t="s">
        <v>113</v>
      </c>
      <c r="H321" s="75">
        <v>11</v>
      </c>
    </row>
    <row r="322" spans="2:8">
      <c r="B322" s="75" t="s">
        <v>303</v>
      </c>
      <c r="C322" s="75" t="s">
        <v>303</v>
      </c>
      <c r="D322" s="75">
        <v>95943</v>
      </c>
      <c r="E322" s="75" t="s">
        <v>108</v>
      </c>
      <c r="G322" s="75" t="s">
        <v>113</v>
      </c>
      <c r="H322" s="75">
        <v>11</v>
      </c>
    </row>
    <row r="323" spans="2:8">
      <c r="B323" s="75" t="s">
        <v>303</v>
      </c>
      <c r="C323" s="75" t="s">
        <v>307</v>
      </c>
      <c r="D323" s="75">
        <v>95951</v>
      </c>
      <c r="E323" s="75" t="s">
        <v>108</v>
      </c>
      <c r="G323" s="75" t="s">
        <v>113</v>
      </c>
      <c r="H323" s="75">
        <v>11</v>
      </c>
    </row>
    <row r="324" spans="2:8">
      <c r="B324" s="75" t="s">
        <v>303</v>
      </c>
      <c r="C324" s="75" t="s">
        <v>308</v>
      </c>
      <c r="D324" s="75">
        <v>95963</v>
      </c>
      <c r="E324" s="75" t="s">
        <v>107</v>
      </c>
      <c r="G324" s="75" t="s">
        <v>113</v>
      </c>
      <c r="H324" s="75">
        <v>11</v>
      </c>
    </row>
    <row r="325" spans="2:8">
      <c r="B325" s="75" t="s">
        <v>303</v>
      </c>
      <c r="C325" s="75" t="s">
        <v>309</v>
      </c>
      <c r="D325" s="75">
        <v>95970</v>
      </c>
      <c r="E325" s="75" t="s">
        <v>108</v>
      </c>
      <c r="G325" s="75" t="s">
        <v>113</v>
      </c>
      <c r="H325" s="75">
        <v>11</v>
      </c>
    </row>
    <row r="326" spans="2:8">
      <c r="B326" s="75" t="s">
        <v>303</v>
      </c>
      <c r="C326" s="75" t="s">
        <v>310</v>
      </c>
      <c r="D326" s="75">
        <v>95988</v>
      </c>
      <c r="E326" s="75" t="s">
        <v>108</v>
      </c>
      <c r="G326" s="75" t="s">
        <v>113</v>
      </c>
      <c r="H326" s="75">
        <v>11</v>
      </c>
    </row>
    <row r="327" spans="2:8">
      <c r="B327" s="75" t="s">
        <v>311</v>
      </c>
      <c r="C327" s="75" t="s">
        <v>312</v>
      </c>
      <c r="D327" s="75">
        <v>95511</v>
      </c>
      <c r="E327" s="75" t="s">
        <v>113</v>
      </c>
      <c r="G327" s="75" t="s">
        <v>113</v>
      </c>
      <c r="H327" s="75">
        <v>2</v>
      </c>
    </row>
    <row r="328" spans="2:8">
      <c r="B328" s="75" t="s">
        <v>311</v>
      </c>
      <c r="C328" s="75" t="s">
        <v>313</v>
      </c>
      <c r="D328" s="75">
        <v>95518</v>
      </c>
      <c r="E328" s="75" t="s">
        <v>110</v>
      </c>
      <c r="G328" s="75" t="s">
        <v>113</v>
      </c>
      <c r="H328" s="75">
        <v>1</v>
      </c>
    </row>
    <row r="329" spans="2:8">
      <c r="B329" s="75" t="s">
        <v>311</v>
      </c>
      <c r="C329" s="75" t="s">
        <v>313</v>
      </c>
      <c r="D329" s="75">
        <v>95521</v>
      </c>
      <c r="E329" s="75" t="s">
        <v>110</v>
      </c>
      <c r="G329" s="75" t="s">
        <v>113</v>
      </c>
      <c r="H329" s="75">
        <v>1</v>
      </c>
    </row>
    <row r="330" spans="2:8">
      <c r="B330" s="75" t="s">
        <v>311</v>
      </c>
      <c r="C330" s="75" t="s">
        <v>314</v>
      </c>
      <c r="D330" s="75">
        <v>95524</v>
      </c>
      <c r="E330" s="75" t="s">
        <v>110</v>
      </c>
      <c r="G330" s="75" t="s">
        <v>113</v>
      </c>
      <c r="H330" s="75">
        <v>1</v>
      </c>
    </row>
    <row r="331" spans="2:8">
      <c r="B331" s="75" t="s">
        <v>311</v>
      </c>
      <c r="C331" s="75" t="s">
        <v>315</v>
      </c>
      <c r="D331" s="75">
        <v>95514</v>
      </c>
      <c r="E331" s="75" t="s">
        <v>110</v>
      </c>
      <c r="G331" s="75" t="s">
        <v>113</v>
      </c>
      <c r="H331" s="75">
        <v>2</v>
      </c>
    </row>
    <row r="332" spans="2:8">
      <c r="B332" s="75" t="s">
        <v>311</v>
      </c>
      <c r="C332" s="75" t="s">
        <v>316</v>
      </c>
      <c r="D332" s="75">
        <v>95525</v>
      </c>
      <c r="E332" s="75" t="s">
        <v>110</v>
      </c>
      <c r="G332" s="75" t="s">
        <v>113</v>
      </c>
      <c r="H332" s="75">
        <v>1</v>
      </c>
    </row>
    <row r="333" spans="2:8">
      <c r="B333" s="75" t="s">
        <v>311</v>
      </c>
      <c r="C333" s="75" t="s">
        <v>317</v>
      </c>
      <c r="D333" s="75">
        <v>95526</v>
      </c>
      <c r="E333" s="75" t="s">
        <v>110</v>
      </c>
      <c r="G333" s="75" t="s">
        <v>113</v>
      </c>
      <c r="H333" s="75">
        <v>2</v>
      </c>
    </row>
    <row r="334" spans="2:8">
      <c r="B334" s="75" t="s">
        <v>311</v>
      </c>
      <c r="C334" s="75" t="s">
        <v>318</v>
      </c>
      <c r="D334" s="75">
        <v>95528</v>
      </c>
      <c r="E334" s="75" t="s">
        <v>110</v>
      </c>
      <c r="G334" s="75" t="s">
        <v>113</v>
      </c>
      <c r="H334" s="75">
        <v>1</v>
      </c>
    </row>
    <row r="335" spans="2:8">
      <c r="B335" s="75" t="s">
        <v>311</v>
      </c>
      <c r="C335" s="75" t="s">
        <v>319</v>
      </c>
      <c r="D335" s="75">
        <v>95534</v>
      </c>
      <c r="E335" s="73" t="s">
        <v>110</v>
      </c>
      <c r="G335" s="75" t="s">
        <v>113</v>
      </c>
      <c r="H335" s="75">
        <v>1</v>
      </c>
    </row>
    <row r="336" spans="2:8">
      <c r="B336" s="75" t="s">
        <v>311</v>
      </c>
      <c r="C336" s="75" t="s">
        <v>320</v>
      </c>
      <c r="D336" s="75">
        <v>95501</v>
      </c>
      <c r="E336" s="75" t="s">
        <v>110</v>
      </c>
      <c r="G336" s="75" t="s">
        <v>113</v>
      </c>
      <c r="H336" s="75">
        <v>1</v>
      </c>
    </row>
    <row r="337" spans="2:8">
      <c r="B337" s="75" t="s">
        <v>311</v>
      </c>
      <c r="C337" s="75" t="s">
        <v>320</v>
      </c>
      <c r="D337" s="75">
        <v>95502</v>
      </c>
      <c r="E337" s="75" t="s">
        <v>110</v>
      </c>
      <c r="G337" s="75" t="s">
        <v>113</v>
      </c>
      <c r="H337" s="75">
        <v>1</v>
      </c>
    </row>
    <row r="338" spans="2:8">
      <c r="B338" s="75" t="s">
        <v>311</v>
      </c>
      <c r="C338" s="75" t="s">
        <v>320</v>
      </c>
      <c r="D338" s="75">
        <v>95503</v>
      </c>
      <c r="E338" s="75" t="s">
        <v>110</v>
      </c>
      <c r="G338" s="75" t="s">
        <v>113</v>
      </c>
      <c r="H338" s="75">
        <v>1</v>
      </c>
    </row>
    <row r="339" spans="2:8">
      <c r="B339" s="75" t="s">
        <v>311</v>
      </c>
      <c r="C339" s="75" t="s">
        <v>320</v>
      </c>
      <c r="D339" s="75">
        <v>95504</v>
      </c>
      <c r="E339" s="73" t="s">
        <v>110</v>
      </c>
      <c r="G339" s="75" t="s">
        <v>898</v>
      </c>
      <c r="H339" s="73">
        <v>1</v>
      </c>
    </row>
    <row r="340" spans="2:8">
      <c r="B340" s="75" t="s">
        <v>311</v>
      </c>
      <c r="C340" s="75" t="s">
        <v>321</v>
      </c>
      <c r="D340" s="75">
        <v>95536</v>
      </c>
      <c r="E340" s="75" t="s">
        <v>110</v>
      </c>
      <c r="G340" s="75" t="s">
        <v>113</v>
      </c>
      <c r="H340" s="75">
        <v>1</v>
      </c>
    </row>
    <row r="341" spans="2:8">
      <c r="B341" s="75" t="s">
        <v>311</v>
      </c>
      <c r="C341" s="75" t="s">
        <v>322</v>
      </c>
      <c r="D341" s="75">
        <v>95537</v>
      </c>
      <c r="E341" s="75" t="s">
        <v>110</v>
      </c>
      <c r="G341" s="75" t="s">
        <v>113</v>
      </c>
      <c r="H341" s="75">
        <v>1</v>
      </c>
    </row>
    <row r="342" spans="2:8">
      <c r="B342" s="75" t="s">
        <v>311</v>
      </c>
      <c r="C342" s="75" t="s">
        <v>323</v>
      </c>
      <c r="D342" s="75">
        <v>95540</v>
      </c>
      <c r="E342" s="75" t="s">
        <v>110</v>
      </c>
      <c r="G342" s="75" t="s">
        <v>113</v>
      </c>
      <c r="H342" s="75">
        <v>1</v>
      </c>
    </row>
    <row r="343" spans="2:8">
      <c r="B343" s="75" t="s">
        <v>311</v>
      </c>
      <c r="C343" s="75" t="s">
        <v>324</v>
      </c>
      <c r="D343" s="75">
        <v>95542</v>
      </c>
      <c r="E343" s="75" t="s">
        <v>110</v>
      </c>
      <c r="G343" s="75" t="s">
        <v>113</v>
      </c>
      <c r="H343" s="75">
        <v>2</v>
      </c>
    </row>
    <row r="344" spans="2:8">
      <c r="B344" s="75" t="s">
        <v>311</v>
      </c>
      <c r="C344" s="75" t="s">
        <v>325</v>
      </c>
      <c r="D344" s="75">
        <v>95545</v>
      </c>
      <c r="E344" s="75" t="s">
        <v>113</v>
      </c>
      <c r="G344" s="75" t="s">
        <v>113</v>
      </c>
      <c r="H344" s="75">
        <v>1</v>
      </c>
    </row>
    <row r="345" spans="2:8">
      <c r="B345" s="75" t="s">
        <v>311</v>
      </c>
      <c r="C345" s="75" t="s">
        <v>326</v>
      </c>
      <c r="D345" s="75">
        <v>95546</v>
      </c>
      <c r="E345" s="75" t="s">
        <v>110</v>
      </c>
      <c r="G345" s="75" t="s">
        <v>113</v>
      </c>
      <c r="H345" s="75">
        <v>2</v>
      </c>
    </row>
    <row r="346" spans="2:8">
      <c r="B346" s="75" t="s">
        <v>311</v>
      </c>
      <c r="C346" s="75" t="s">
        <v>327</v>
      </c>
      <c r="D346" s="75">
        <v>95547</v>
      </c>
      <c r="E346" s="75" t="s">
        <v>110</v>
      </c>
      <c r="G346" s="75" t="s">
        <v>113</v>
      </c>
      <c r="H346" s="75">
        <v>1</v>
      </c>
    </row>
    <row r="347" spans="2:8">
      <c r="B347" s="75" t="s">
        <v>311</v>
      </c>
      <c r="C347" s="75" t="s">
        <v>328</v>
      </c>
      <c r="D347" s="75">
        <v>95549</v>
      </c>
      <c r="E347" s="75" t="s">
        <v>110</v>
      </c>
      <c r="G347" s="75" t="s">
        <v>113</v>
      </c>
      <c r="H347" s="75">
        <v>1</v>
      </c>
    </row>
    <row r="348" spans="2:8">
      <c r="B348" s="75" t="s">
        <v>311</v>
      </c>
      <c r="C348" s="75" t="s">
        <v>329</v>
      </c>
      <c r="D348" s="75">
        <v>95550</v>
      </c>
      <c r="E348" s="75" t="s">
        <v>110</v>
      </c>
      <c r="G348" s="75" t="s">
        <v>113</v>
      </c>
      <c r="H348" s="75">
        <v>2</v>
      </c>
    </row>
    <row r="349" spans="2:8">
      <c r="B349" s="75" t="s">
        <v>311</v>
      </c>
      <c r="C349" s="75" t="s">
        <v>330</v>
      </c>
      <c r="D349" s="75">
        <v>95551</v>
      </c>
      <c r="E349" s="75" t="s">
        <v>110</v>
      </c>
      <c r="G349" s="75" t="s">
        <v>113</v>
      </c>
      <c r="H349" s="75">
        <v>1</v>
      </c>
    </row>
    <row r="350" spans="2:8">
      <c r="B350" s="75" t="s">
        <v>311</v>
      </c>
      <c r="C350" s="75" t="s">
        <v>331</v>
      </c>
      <c r="D350" s="75">
        <v>95519</v>
      </c>
      <c r="E350" s="75" t="s">
        <v>110</v>
      </c>
      <c r="G350" s="75" t="s">
        <v>113</v>
      </c>
      <c r="H350" s="75">
        <v>1</v>
      </c>
    </row>
    <row r="351" spans="2:8">
      <c r="B351" s="75" t="s">
        <v>311</v>
      </c>
      <c r="C351" s="75" t="s">
        <v>331</v>
      </c>
      <c r="D351" s="75">
        <v>95521</v>
      </c>
      <c r="E351" s="75" t="s">
        <v>110</v>
      </c>
      <c r="G351" s="75" t="s">
        <v>113</v>
      </c>
      <c r="H351" s="75">
        <v>1</v>
      </c>
    </row>
    <row r="352" spans="2:8">
      <c r="B352" s="75" t="s">
        <v>311</v>
      </c>
      <c r="C352" s="75" t="s">
        <v>332</v>
      </c>
      <c r="D352" s="75">
        <v>95553</v>
      </c>
      <c r="E352" s="75" t="s">
        <v>113</v>
      </c>
      <c r="G352" s="75" t="s">
        <v>113</v>
      </c>
      <c r="H352" s="75">
        <v>1</v>
      </c>
    </row>
    <row r="353" spans="2:8">
      <c r="B353" s="75" t="s">
        <v>311</v>
      </c>
      <c r="C353" s="75" t="s">
        <v>333</v>
      </c>
      <c r="D353" s="75">
        <v>95554</v>
      </c>
      <c r="E353" s="75" t="s">
        <v>113</v>
      </c>
      <c r="G353" s="75" t="s">
        <v>113</v>
      </c>
      <c r="H353" s="75">
        <v>2</v>
      </c>
    </row>
    <row r="354" spans="2:8">
      <c r="B354" s="75" t="s">
        <v>311</v>
      </c>
      <c r="C354" s="75" t="s">
        <v>334</v>
      </c>
      <c r="D354" s="75">
        <v>95555</v>
      </c>
      <c r="E354" s="75" t="s">
        <v>110</v>
      </c>
      <c r="G354" s="75" t="s">
        <v>113</v>
      </c>
      <c r="H354" s="75">
        <v>1</v>
      </c>
    </row>
    <row r="355" spans="2:8">
      <c r="B355" s="75" t="s">
        <v>311</v>
      </c>
      <c r="C355" s="75" t="s">
        <v>335</v>
      </c>
      <c r="D355" s="75">
        <v>95556</v>
      </c>
      <c r="E355" s="75" t="s">
        <v>113</v>
      </c>
      <c r="G355" s="75" t="s">
        <v>113</v>
      </c>
      <c r="H355" s="75">
        <v>2</v>
      </c>
    </row>
    <row r="356" spans="2:8">
      <c r="B356" s="75" t="s">
        <v>311</v>
      </c>
      <c r="C356" s="75" t="s">
        <v>336</v>
      </c>
      <c r="D356" s="75">
        <v>95558</v>
      </c>
      <c r="E356" s="75" t="s">
        <v>110</v>
      </c>
      <c r="G356" s="75" t="s">
        <v>113</v>
      </c>
      <c r="H356" s="75">
        <v>1</v>
      </c>
    </row>
    <row r="357" spans="2:8">
      <c r="B357" s="75" t="s">
        <v>311</v>
      </c>
      <c r="C357" s="75" t="s">
        <v>337</v>
      </c>
      <c r="D357" s="75">
        <v>95559</v>
      </c>
      <c r="E357" s="75" t="s">
        <v>113</v>
      </c>
      <c r="G357" s="75" t="s">
        <v>113</v>
      </c>
      <c r="H357" s="75">
        <v>2</v>
      </c>
    </row>
    <row r="358" spans="2:8">
      <c r="B358" s="75" t="s">
        <v>311</v>
      </c>
      <c r="C358" s="75" t="s">
        <v>338</v>
      </c>
      <c r="D358" s="75">
        <v>95569</v>
      </c>
      <c r="E358" s="75" t="s">
        <v>110</v>
      </c>
      <c r="G358" s="75" t="s">
        <v>113</v>
      </c>
      <c r="H358" s="75">
        <v>2</v>
      </c>
    </row>
    <row r="359" spans="2:8">
      <c r="B359" s="75" t="s">
        <v>311</v>
      </c>
      <c r="C359" s="75" t="s">
        <v>339</v>
      </c>
      <c r="D359" s="75">
        <v>95560</v>
      </c>
      <c r="E359" s="75" t="s">
        <v>113</v>
      </c>
      <c r="G359" s="75" t="s">
        <v>113</v>
      </c>
      <c r="H359" s="75">
        <v>2</v>
      </c>
    </row>
    <row r="360" spans="2:8">
      <c r="B360" s="75" t="s">
        <v>311</v>
      </c>
      <c r="C360" s="75" t="s">
        <v>340</v>
      </c>
      <c r="D360" s="75">
        <v>95562</v>
      </c>
      <c r="E360" s="75" t="s">
        <v>110</v>
      </c>
      <c r="G360" s="75" t="s">
        <v>113</v>
      </c>
      <c r="H360" s="75">
        <v>1</v>
      </c>
    </row>
    <row r="361" spans="2:8">
      <c r="B361" s="75" t="s">
        <v>311</v>
      </c>
      <c r="C361" s="75" t="s">
        <v>341</v>
      </c>
      <c r="D361" s="75">
        <v>95526</v>
      </c>
      <c r="E361" s="75" t="s">
        <v>110</v>
      </c>
      <c r="G361" s="75" t="s">
        <v>113</v>
      </c>
      <c r="H361" s="75">
        <v>2</v>
      </c>
    </row>
    <row r="362" spans="2:8">
      <c r="B362" s="75" t="s">
        <v>311</v>
      </c>
      <c r="C362" s="75" t="s">
        <v>342</v>
      </c>
      <c r="D362" s="75">
        <v>95563</v>
      </c>
      <c r="E362" s="75" t="s">
        <v>107</v>
      </c>
      <c r="G362" s="75" t="s">
        <v>113</v>
      </c>
      <c r="H362" s="75">
        <v>16</v>
      </c>
    </row>
    <row r="363" spans="2:8">
      <c r="B363" s="75" t="s">
        <v>311</v>
      </c>
      <c r="C363" s="75" t="s">
        <v>343</v>
      </c>
      <c r="D363" s="75">
        <v>95564</v>
      </c>
      <c r="E363" s="75" t="s">
        <v>110</v>
      </c>
      <c r="G363" s="75" t="s">
        <v>113</v>
      </c>
      <c r="H363" s="75">
        <v>1</v>
      </c>
    </row>
    <row r="364" spans="2:8">
      <c r="B364" s="75" t="s">
        <v>311</v>
      </c>
      <c r="C364" s="75" t="s">
        <v>344</v>
      </c>
      <c r="D364" s="75">
        <v>95565</v>
      </c>
      <c r="E364" s="75" t="s">
        <v>110</v>
      </c>
      <c r="G364" s="75" t="s">
        <v>113</v>
      </c>
      <c r="H364" s="75">
        <v>1</v>
      </c>
    </row>
    <row r="365" spans="2:8">
      <c r="B365" s="75" t="s">
        <v>311</v>
      </c>
      <c r="C365" s="75" t="s">
        <v>345</v>
      </c>
      <c r="D365" s="75">
        <v>95570</v>
      </c>
      <c r="E365" s="75" t="s">
        <v>110</v>
      </c>
      <c r="G365" s="75" t="s">
        <v>113</v>
      </c>
      <c r="H365" s="75">
        <v>1</v>
      </c>
    </row>
    <row r="366" spans="2:8">
      <c r="B366" s="75" t="s">
        <v>311</v>
      </c>
      <c r="C366" s="75" t="s">
        <v>346</v>
      </c>
      <c r="D366" s="75">
        <v>95571</v>
      </c>
      <c r="E366" s="75" t="s">
        <v>113</v>
      </c>
      <c r="G366" s="75" t="s">
        <v>113</v>
      </c>
      <c r="H366" s="75">
        <v>1</v>
      </c>
    </row>
    <row r="367" spans="2:8">
      <c r="B367" s="75" t="s">
        <v>311</v>
      </c>
      <c r="C367" s="75" t="s">
        <v>347</v>
      </c>
      <c r="D367" s="75">
        <v>95589</v>
      </c>
      <c r="E367" s="75" t="s">
        <v>110</v>
      </c>
      <c r="G367" s="75" t="s">
        <v>113</v>
      </c>
      <c r="H367" s="75">
        <v>1</v>
      </c>
    </row>
    <row r="368" spans="2:8">
      <c r="B368" s="75" t="s">
        <v>311</v>
      </c>
      <c r="C368" s="75" t="s">
        <v>348</v>
      </c>
      <c r="D368" s="75">
        <v>95573</v>
      </c>
      <c r="E368" s="75" t="s">
        <v>113</v>
      </c>
      <c r="G368" s="75" t="s">
        <v>113</v>
      </c>
      <c r="H368" s="75">
        <v>2</v>
      </c>
    </row>
    <row r="369" spans="2:8">
      <c r="B369" s="75" t="s">
        <v>349</v>
      </c>
      <c r="C369" s="75" t="s">
        <v>350</v>
      </c>
      <c r="D369" s="75">
        <v>93203</v>
      </c>
      <c r="E369" s="75" t="s">
        <v>111</v>
      </c>
      <c r="G369" s="75" t="s">
        <v>113</v>
      </c>
      <c r="H369" s="75">
        <v>13</v>
      </c>
    </row>
    <row r="370" spans="2:8">
      <c r="B370" s="75" t="s">
        <v>349</v>
      </c>
      <c r="C370" s="75" t="s">
        <v>351</v>
      </c>
      <c r="D370" s="75">
        <v>93301</v>
      </c>
      <c r="E370" s="75" t="s">
        <v>111</v>
      </c>
      <c r="G370" s="75" t="s">
        <v>113</v>
      </c>
      <c r="H370" s="75">
        <v>13</v>
      </c>
    </row>
    <row r="371" spans="2:8">
      <c r="B371" s="75" t="s">
        <v>349</v>
      </c>
      <c r="C371" s="75" t="s">
        <v>351</v>
      </c>
      <c r="D371" s="75">
        <v>93302</v>
      </c>
      <c r="E371" s="75" t="s">
        <v>111</v>
      </c>
      <c r="G371" s="75" t="s">
        <v>113</v>
      </c>
      <c r="H371" s="75">
        <v>13</v>
      </c>
    </row>
    <row r="372" spans="2:8">
      <c r="B372" s="75" t="s">
        <v>349</v>
      </c>
      <c r="C372" s="75" t="s">
        <v>351</v>
      </c>
      <c r="D372" s="75">
        <v>93303</v>
      </c>
      <c r="E372" s="75" t="s">
        <v>111</v>
      </c>
      <c r="G372" s="75" t="s">
        <v>113</v>
      </c>
      <c r="H372" s="75">
        <v>13</v>
      </c>
    </row>
    <row r="373" spans="2:8">
      <c r="B373" s="75" t="s">
        <v>349</v>
      </c>
      <c r="C373" s="75" t="s">
        <v>351</v>
      </c>
      <c r="D373" s="75">
        <v>93304</v>
      </c>
      <c r="E373" s="75" t="s">
        <v>111</v>
      </c>
      <c r="G373" s="75" t="s">
        <v>113</v>
      </c>
      <c r="H373" s="75">
        <v>13</v>
      </c>
    </row>
    <row r="374" spans="2:8">
      <c r="B374" s="75" t="s">
        <v>349</v>
      </c>
      <c r="C374" s="75" t="s">
        <v>351</v>
      </c>
      <c r="D374" s="75">
        <v>93305</v>
      </c>
      <c r="E374" s="75" t="s">
        <v>111</v>
      </c>
      <c r="G374" s="75" t="s">
        <v>113</v>
      </c>
      <c r="H374" s="75">
        <v>13</v>
      </c>
    </row>
    <row r="375" spans="2:8">
      <c r="B375" s="75" t="s">
        <v>349</v>
      </c>
      <c r="C375" s="75" t="s">
        <v>351</v>
      </c>
      <c r="D375" s="75">
        <v>93306</v>
      </c>
      <c r="E375" s="75" t="s">
        <v>111</v>
      </c>
      <c r="G375" s="75" t="s">
        <v>113</v>
      </c>
      <c r="H375" s="75">
        <v>13</v>
      </c>
    </row>
    <row r="376" spans="2:8">
      <c r="B376" s="75" t="s">
        <v>349</v>
      </c>
      <c r="C376" s="75" t="s">
        <v>351</v>
      </c>
      <c r="D376" s="75">
        <v>93307</v>
      </c>
      <c r="E376" s="75" t="s">
        <v>111</v>
      </c>
      <c r="G376" s="75" t="s">
        <v>113</v>
      </c>
      <c r="H376" s="75">
        <v>13</v>
      </c>
    </row>
    <row r="377" spans="2:8">
      <c r="B377" s="75" t="s">
        <v>349</v>
      </c>
      <c r="C377" s="75" t="s">
        <v>351</v>
      </c>
      <c r="D377" s="75">
        <v>93308</v>
      </c>
      <c r="E377" s="75" t="s">
        <v>111</v>
      </c>
      <c r="G377" s="75" t="s">
        <v>113</v>
      </c>
      <c r="H377" s="75">
        <v>13</v>
      </c>
    </row>
    <row r="378" spans="2:8">
      <c r="B378" s="75" t="s">
        <v>349</v>
      </c>
      <c r="C378" s="75" t="s">
        <v>351</v>
      </c>
      <c r="D378" s="75">
        <v>93309</v>
      </c>
      <c r="E378" s="75" t="s">
        <v>111</v>
      </c>
      <c r="G378" s="75" t="s">
        <v>113</v>
      </c>
      <c r="H378" s="75">
        <v>13</v>
      </c>
    </row>
    <row r="379" spans="2:8">
      <c r="B379" s="75" t="s">
        <v>349</v>
      </c>
      <c r="C379" s="75" t="s">
        <v>351</v>
      </c>
      <c r="D379" s="75">
        <v>93311</v>
      </c>
      <c r="E379" s="75" t="s">
        <v>111</v>
      </c>
      <c r="G379" s="75" t="s">
        <v>113</v>
      </c>
      <c r="H379" s="75">
        <v>13</v>
      </c>
    </row>
    <row r="380" spans="2:8">
      <c r="B380" s="75" t="s">
        <v>349</v>
      </c>
      <c r="C380" s="75" t="s">
        <v>351</v>
      </c>
      <c r="D380" s="75">
        <v>93312</v>
      </c>
      <c r="E380" s="75" t="s">
        <v>111</v>
      </c>
      <c r="G380" s="75" t="s">
        <v>113</v>
      </c>
      <c r="H380" s="75">
        <v>13</v>
      </c>
    </row>
    <row r="381" spans="2:8">
      <c r="B381" s="75" t="s">
        <v>349</v>
      </c>
      <c r="C381" s="75" t="s">
        <v>351</v>
      </c>
      <c r="D381" s="75">
        <v>93313</v>
      </c>
      <c r="E381" s="75" t="s">
        <v>111</v>
      </c>
      <c r="G381" s="75" t="s">
        <v>113</v>
      </c>
      <c r="H381" s="75">
        <v>13</v>
      </c>
    </row>
    <row r="382" spans="2:8">
      <c r="B382" s="75" t="s">
        <v>349</v>
      </c>
      <c r="C382" s="75" t="s">
        <v>351</v>
      </c>
      <c r="D382" s="75">
        <v>93314</v>
      </c>
      <c r="E382" s="75" t="s">
        <v>111</v>
      </c>
      <c r="G382" s="75" t="s">
        <v>113</v>
      </c>
      <c r="H382" s="75">
        <v>13</v>
      </c>
    </row>
    <row r="383" spans="2:8">
      <c r="B383" s="75" t="s">
        <v>349</v>
      </c>
      <c r="C383" s="75" t="s">
        <v>351</v>
      </c>
      <c r="D383" s="75">
        <v>93380</v>
      </c>
      <c r="E383" s="73" t="s">
        <v>111</v>
      </c>
      <c r="G383" s="75" t="s">
        <v>898</v>
      </c>
      <c r="H383" s="75">
        <v>13</v>
      </c>
    </row>
    <row r="384" spans="2:8">
      <c r="B384" s="75" t="s">
        <v>349</v>
      </c>
      <c r="C384" s="75" t="s">
        <v>351</v>
      </c>
      <c r="D384" s="75">
        <v>93381</v>
      </c>
      <c r="E384" s="73" t="s">
        <v>111</v>
      </c>
      <c r="G384" s="75" t="s">
        <v>898</v>
      </c>
      <c r="H384" s="75">
        <v>13</v>
      </c>
    </row>
    <row r="385" spans="2:8">
      <c r="B385" s="75" t="s">
        <v>349</v>
      </c>
      <c r="C385" s="75" t="s">
        <v>351</v>
      </c>
      <c r="D385" s="75">
        <v>93383</v>
      </c>
      <c r="E385" s="73" t="s">
        <v>111</v>
      </c>
      <c r="G385" s="75" t="s">
        <v>898</v>
      </c>
      <c r="H385" s="75">
        <v>13</v>
      </c>
    </row>
    <row r="386" spans="2:8">
      <c r="B386" s="75" t="s">
        <v>349</v>
      </c>
      <c r="C386" s="75" t="s">
        <v>351</v>
      </c>
      <c r="D386" s="75">
        <v>93384</v>
      </c>
      <c r="E386" s="73" t="s">
        <v>111</v>
      </c>
      <c r="G386" s="75" t="s">
        <v>898</v>
      </c>
      <c r="H386" s="75">
        <v>13</v>
      </c>
    </row>
    <row r="387" spans="2:8">
      <c r="B387" s="75" t="s">
        <v>349</v>
      </c>
      <c r="C387" s="75" t="s">
        <v>351</v>
      </c>
      <c r="D387" s="75">
        <v>93385</v>
      </c>
      <c r="E387" s="73" t="s">
        <v>111</v>
      </c>
      <c r="G387" s="75" t="s">
        <v>898</v>
      </c>
      <c r="H387" s="75">
        <v>13</v>
      </c>
    </row>
    <row r="388" spans="2:8">
      <c r="B388" s="75" t="s">
        <v>349</v>
      </c>
      <c r="C388" s="75" t="s">
        <v>351</v>
      </c>
      <c r="D388" s="75">
        <v>93386</v>
      </c>
      <c r="E388" s="73" t="s">
        <v>111</v>
      </c>
      <c r="G388" s="75" t="s">
        <v>898</v>
      </c>
      <c r="H388" s="75">
        <v>13</v>
      </c>
    </row>
    <row r="389" spans="2:8">
      <c r="B389" s="75" t="s">
        <v>349</v>
      </c>
      <c r="C389" s="75" t="s">
        <v>351</v>
      </c>
      <c r="D389" s="75">
        <v>93387</v>
      </c>
      <c r="E389" s="73" t="s">
        <v>111</v>
      </c>
      <c r="G389" s="75" t="s">
        <v>898</v>
      </c>
      <c r="H389" s="75">
        <v>13</v>
      </c>
    </row>
    <row r="390" spans="2:8">
      <c r="B390" s="75" t="s">
        <v>349</v>
      </c>
      <c r="C390" s="75" t="s">
        <v>351</v>
      </c>
      <c r="D390" s="75">
        <v>93388</v>
      </c>
      <c r="E390" s="73" t="s">
        <v>111</v>
      </c>
      <c r="G390" s="75" t="s">
        <v>898</v>
      </c>
      <c r="H390" s="75">
        <v>13</v>
      </c>
    </row>
    <row r="391" spans="2:8">
      <c r="B391" s="75" t="s">
        <v>349</v>
      </c>
      <c r="C391" s="75" t="s">
        <v>351</v>
      </c>
      <c r="D391" s="75">
        <v>93389</v>
      </c>
      <c r="E391" s="73" t="s">
        <v>111</v>
      </c>
      <c r="G391" s="75" t="s">
        <v>898</v>
      </c>
      <c r="H391" s="75">
        <v>13</v>
      </c>
    </row>
    <row r="392" spans="2:8">
      <c r="B392" s="75" t="s">
        <v>349</v>
      </c>
      <c r="C392" s="75" t="s">
        <v>351</v>
      </c>
      <c r="D392" s="75">
        <v>93390</v>
      </c>
      <c r="E392" s="73" t="s">
        <v>111</v>
      </c>
      <c r="G392" s="75" t="s">
        <v>898</v>
      </c>
      <c r="H392" s="75">
        <v>13</v>
      </c>
    </row>
    <row r="393" spans="2:8">
      <c r="B393" s="75" t="s">
        <v>349</v>
      </c>
      <c r="C393" s="75" t="s">
        <v>352</v>
      </c>
      <c r="D393" s="75">
        <v>93206</v>
      </c>
      <c r="E393" s="75" t="s">
        <v>111</v>
      </c>
      <c r="G393" s="75" t="s">
        <v>898</v>
      </c>
      <c r="H393" s="75">
        <v>13</v>
      </c>
    </row>
    <row r="394" spans="2:8">
      <c r="B394" s="75" t="s">
        <v>349</v>
      </c>
      <c r="C394" s="75" t="s">
        <v>353</v>
      </c>
      <c r="D394" s="75">
        <v>93220</v>
      </c>
      <c r="E394" s="73" t="s">
        <v>107</v>
      </c>
      <c r="F394" s="75" t="s">
        <v>142</v>
      </c>
      <c r="G394" s="75" t="s">
        <v>898</v>
      </c>
      <c r="H394" s="75">
        <v>13</v>
      </c>
    </row>
    <row r="395" spans="2:8">
      <c r="B395" s="75" t="s">
        <v>349</v>
      </c>
      <c r="C395" s="75" t="s">
        <v>354</v>
      </c>
      <c r="D395" s="75">
        <v>93224</v>
      </c>
      <c r="E395" s="75" t="s">
        <v>107</v>
      </c>
      <c r="G395" s="75" t="s">
        <v>113</v>
      </c>
      <c r="H395" s="75">
        <v>13</v>
      </c>
    </row>
    <row r="396" spans="2:8">
      <c r="B396" s="75" t="s">
        <v>349</v>
      </c>
      <c r="C396" s="75" t="s">
        <v>355</v>
      </c>
      <c r="D396" s="75">
        <v>93241</v>
      </c>
      <c r="E396" s="75" t="s">
        <v>111</v>
      </c>
      <c r="G396" s="75" t="s">
        <v>898</v>
      </c>
      <c r="H396" s="75">
        <v>13</v>
      </c>
    </row>
    <row r="397" spans="2:8">
      <c r="B397" s="75" t="s">
        <v>349</v>
      </c>
      <c r="C397" s="75" t="s">
        <v>356</v>
      </c>
      <c r="D397" s="75">
        <v>93249</v>
      </c>
      <c r="E397" s="75" t="s">
        <v>111</v>
      </c>
      <c r="G397" s="75" t="s">
        <v>898</v>
      </c>
      <c r="H397" s="75">
        <v>13</v>
      </c>
    </row>
    <row r="398" spans="2:8">
      <c r="B398" s="75" t="s">
        <v>349</v>
      </c>
      <c r="C398" s="75" t="s">
        <v>357</v>
      </c>
      <c r="D398" s="75">
        <v>93252</v>
      </c>
      <c r="E398" s="75" t="s">
        <v>107</v>
      </c>
      <c r="G398" s="75" t="s">
        <v>113</v>
      </c>
      <c r="H398" s="75">
        <v>13</v>
      </c>
    </row>
    <row r="399" spans="2:8">
      <c r="B399" s="75" t="s">
        <v>349</v>
      </c>
      <c r="C399" s="75" t="s">
        <v>358</v>
      </c>
      <c r="D399" s="75">
        <v>93250</v>
      </c>
      <c r="E399" s="75" t="s">
        <v>111</v>
      </c>
      <c r="G399" s="75" t="s">
        <v>898</v>
      </c>
      <c r="H399" s="75">
        <v>13</v>
      </c>
    </row>
    <row r="400" spans="2:8">
      <c r="B400" s="75" t="s">
        <v>349</v>
      </c>
      <c r="C400" s="75" t="s">
        <v>359</v>
      </c>
      <c r="D400" s="75">
        <v>93251</v>
      </c>
      <c r="E400" s="75" t="s">
        <v>107</v>
      </c>
      <c r="G400" s="75" t="s">
        <v>898</v>
      </c>
      <c r="H400" s="75">
        <v>13</v>
      </c>
    </row>
    <row r="401" spans="2:8">
      <c r="B401" s="75" t="s">
        <v>349</v>
      </c>
      <c r="C401" s="75" t="s">
        <v>360</v>
      </c>
      <c r="D401" s="75">
        <v>93263</v>
      </c>
      <c r="E401" s="75" t="s">
        <v>111</v>
      </c>
      <c r="G401" s="75" t="s">
        <v>113</v>
      </c>
      <c r="H401" s="75">
        <v>13</v>
      </c>
    </row>
    <row r="402" spans="2:8">
      <c r="B402" s="75" t="s">
        <v>349</v>
      </c>
      <c r="C402" s="75" t="s">
        <v>361</v>
      </c>
      <c r="D402" s="75">
        <v>93268</v>
      </c>
      <c r="E402" s="75" t="s">
        <v>111</v>
      </c>
      <c r="G402" s="75" t="s">
        <v>113</v>
      </c>
      <c r="H402" s="75">
        <v>13</v>
      </c>
    </row>
    <row r="403" spans="2:8">
      <c r="B403" s="75" t="s">
        <v>349</v>
      </c>
      <c r="C403" s="75" t="s">
        <v>362</v>
      </c>
      <c r="D403" s="75">
        <v>93561</v>
      </c>
      <c r="E403" s="75" t="s">
        <v>107</v>
      </c>
      <c r="G403" s="75" t="s">
        <v>113</v>
      </c>
      <c r="H403" s="75">
        <v>16</v>
      </c>
    </row>
    <row r="404" spans="2:8">
      <c r="B404" s="75" t="s">
        <v>349</v>
      </c>
      <c r="C404" s="75" t="s">
        <v>363</v>
      </c>
      <c r="D404" s="75">
        <v>93276</v>
      </c>
      <c r="E404" s="75" t="s">
        <v>111</v>
      </c>
      <c r="G404" s="75" t="s">
        <v>898</v>
      </c>
      <c r="H404" s="75">
        <v>13</v>
      </c>
    </row>
    <row r="405" spans="2:8">
      <c r="B405" s="75" t="s">
        <v>349</v>
      </c>
      <c r="C405" s="75" t="s">
        <v>364</v>
      </c>
      <c r="D405" s="75">
        <v>93280</v>
      </c>
      <c r="E405" s="75" t="s">
        <v>111</v>
      </c>
      <c r="G405" s="75" t="s">
        <v>113</v>
      </c>
      <c r="H405" s="75">
        <v>13</v>
      </c>
    </row>
    <row r="406" spans="2:8">
      <c r="B406" s="75" t="s">
        <v>365</v>
      </c>
      <c r="C406" s="75" t="s">
        <v>366</v>
      </c>
      <c r="D406" s="75">
        <v>93204</v>
      </c>
      <c r="E406" s="75" t="s">
        <v>111</v>
      </c>
      <c r="G406" s="75" t="s">
        <v>113</v>
      </c>
      <c r="H406" s="75">
        <v>13</v>
      </c>
    </row>
    <row r="407" spans="2:8">
      <c r="B407" s="75" t="s">
        <v>365</v>
      </c>
      <c r="C407" s="75" t="s">
        <v>367</v>
      </c>
      <c r="D407" s="75">
        <v>93212</v>
      </c>
      <c r="E407" s="75" t="s">
        <v>111</v>
      </c>
      <c r="G407" s="75" t="s">
        <v>898</v>
      </c>
      <c r="H407" s="75">
        <v>13</v>
      </c>
    </row>
    <row r="408" spans="2:8">
      <c r="B408" s="75" t="s">
        <v>365</v>
      </c>
      <c r="C408" s="75" t="s">
        <v>368</v>
      </c>
      <c r="D408" s="75">
        <v>93230</v>
      </c>
      <c r="E408" s="75" t="s">
        <v>111</v>
      </c>
      <c r="G408" s="75" t="s">
        <v>898</v>
      </c>
      <c r="H408" s="75">
        <v>13</v>
      </c>
    </row>
    <row r="409" spans="2:8">
      <c r="B409" s="75" t="s">
        <v>365</v>
      </c>
      <c r="C409" s="75" t="s">
        <v>368</v>
      </c>
      <c r="D409" s="75">
        <v>93232</v>
      </c>
      <c r="E409" s="75" t="s">
        <v>111</v>
      </c>
      <c r="G409" s="75" t="s">
        <v>898</v>
      </c>
      <c r="H409" s="75">
        <v>13</v>
      </c>
    </row>
    <row r="410" spans="2:8">
      <c r="B410" s="75" t="s">
        <v>365</v>
      </c>
      <c r="C410" s="75" t="s">
        <v>369</v>
      </c>
      <c r="D410" s="75">
        <v>93239</v>
      </c>
      <c r="E410" s="75" t="s">
        <v>111</v>
      </c>
      <c r="G410" s="75" t="s">
        <v>113</v>
      </c>
      <c r="H410" s="75">
        <v>13</v>
      </c>
    </row>
    <row r="411" spans="2:8">
      <c r="B411" s="75" t="s">
        <v>365</v>
      </c>
      <c r="C411" s="75" t="s">
        <v>370</v>
      </c>
      <c r="D411" s="75">
        <v>93245</v>
      </c>
      <c r="E411" s="75" t="s">
        <v>107</v>
      </c>
      <c r="G411" s="75" t="s">
        <v>898</v>
      </c>
      <c r="H411" s="75">
        <v>13</v>
      </c>
    </row>
    <row r="412" spans="2:8">
      <c r="B412" s="75" t="s">
        <v>365</v>
      </c>
      <c r="C412" s="75" t="s">
        <v>370</v>
      </c>
      <c r="D412" s="75">
        <v>93246</v>
      </c>
      <c r="E412" s="73" t="s">
        <v>107</v>
      </c>
      <c r="G412" s="75" t="s">
        <v>898</v>
      </c>
      <c r="H412" s="75">
        <v>13</v>
      </c>
    </row>
    <row r="413" spans="2:8">
      <c r="B413" s="75" t="s">
        <v>365</v>
      </c>
      <c r="C413" s="75" t="s">
        <v>371</v>
      </c>
      <c r="D413" s="75">
        <v>93266</v>
      </c>
      <c r="E413" s="75" t="s">
        <v>111</v>
      </c>
      <c r="G413" s="75" t="s">
        <v>898</v>
      </c>
      <c r="H413" s="75">
        <v>13</v>
      </c>
    </row>
    <row r="414" spans="2:8">
      <c r="B414" s="75" t="s">
        <v>372</v>
      </c>
      <c r="C414" s="75" t="s">
        <v>373</v>
      </c>
      <c r="D414" s="75">
        <v>95422</v>
      </c>
      <c r="E414" s="75" t="s">
        <v>105</v>
      </c>
      <c r="G414" s="75" t="s">
        <v>113</v>
      </c>
      <c r="H414" s="75">
        <v>2</v>
      </c>
    </row>
    <row r="415" spans="2:8">
      <c r="B415" s="75" t="s">
        <v>372</v>
      </c>
      <c r="C415" s="75" t="s">
        <v>373</v>
      </c>
      <c r="D415" s="75">
        <v>95423</v>
      </c>
      <c r="E415" s="75" t="s">
        <v>105</v>
      </c>
      <c r="G415" s="75" t="s">
        <v>113</v>
      </c>
      <c r="H415" s="75">
        <v>2</v>
      </c>
    </row>
    <row r="416" spans="2:8">
      <c r="B416" s="75" t="s">
        <v>372</v>
      </c>
      <c r="C416" s="75" t="s">
        <v>373</v>
      </c>
      <c r="D416" s="75">
        <v>95424</v>
      </c>
      <c r="E416" s="75" t="s">
        <v>105</v>
      </c>
      <c r="G416" s="75" t="s">
        <v>113</v>
      </c>
      <c r="H416" s="75">
        <v>2</v>
      </c>
    </row>
    <row r="417" spans="2:8">
      <c r="B417" s="75" t="s">
        <v>372</v>
      </c>
      <c r="C417" s="75" t="s">
        <v>374</v>
      </c>
      <c r="D417" s="75">
        <v>95423</v>
      </c>
      <c r="E417" s="75" t="s">
        <v>105</v>
      </c>
      <c r="G417" s="75" t="s">
        <v>113</v>
      </c>
      <c r="H417" s="75">
        <v>2</v>
      </c>
    </row>
    <row r="418" spans="2:8">
      <c r="B418" s="75" t="s">
        <v>372</v>
      </c>
      <c r="C418" s="75" t="s">
        <v>375</v>
      </c>
      <c r="D418" s="75">
        <v>95424</v>
      </c>
      <c r="E418" s="75" t="s">
        <v>105</v>
      </c>
      <c r="G418" s="75" t="s">
        <v>113</v>
      </c>
      <c r="H418" s="75">
        <v>2</v>
      </c>
    </row>
    <row r="419" spans="2:8">
      <c r="B419" s="75" t="s">
        <v>372</v>
      </c>
      <c r="C419" s="75" t="s">
        <v>376</v>
      </c>
      <c r="D419" s="75">
        <v>95426</v>
      </c>
      <c r="E419" s="75" t="s">
        <v>105</v>
      </c>
      <c r="G419" s="75" t="s">
        <v>113</v>
      </c>
      <c r="H419" s="75">
        <v>2</v>
      </c>
    </row>
    <row r="420" spans="2:8">
      <c r="B420" s="75" t="s">
        <v>372</v>
      </c>
      <c r="C420" s="75" t="s">
        <v>377</v>
      </c>
      <c r="D420" s="75">
        <v>95435</v>
      </c>
      <c r="E420" s="75" t="s">
        <v>105</v>
      </c>
      <c r="G420" s="75" t="s">
        <v>113</v>
      </c>
      <c r="H420" s="75">
        <v>2</v>
      </c>
    </row>
    <row r="421" spans="2:8">
      <c r="B421" s="75" t="s">
        <v>372</v>
      </c>
      <c r="C421" s="75" t="s">
        <v>378</v>
      </c>
      <c r="D421" s="75">
        <v>95443</v>
      </c>
      <c r="E421" s="75" t="s">
        <v>105</v>
      </c>
      <c r="G421" s="75" t="s">
        <v>113</v>
      </c>
      <c r="H421" s="75">
        <v>2</v>
      </c>
    </row>
    <row r="422" spans="2:8">
      <c r="B422" s="75" t="s">
        <v>372</v>
      </c>
      <c r="C422" s="75" t="s">
        <v>379</v>
      </c>
      <c r="D422" s="75">
        <v>95467</v>
      </c>
      <c r="E422" s="75" t="s">
        <v>105</v>
      </c>
      <c r="G422" s="75" t="s">
        <v>113</v>
      </c>
      <c r="H422" s="75">
        <v>2</v>
      </c>
    </row>
    <row r="423" spans="2:8">
      <c r="B423" s="75" t="s">
        <v>372</v>
      </c>
      <c r="C423" s="75" t="s">
        <v>380</v>
      </c>
      <c r="D423" s="75">
        <v>95451</v>
      </c>
      <c r="E423" s="75" t="s">
        <v>105</v>
      </c>
      <c r="G423" s="75" t="s">
        <v>113</v>
      </c>
      <c r="H423" s="75">
        <v>2</v>
      </c>
    </row>
    <row r="424" spans="2:8">
      <c r="B424" s="75" t="s">
        <v>372</v>
      </c>
      <c r="C424" s="75" t="s">
        <v>381</v>
      </c>
      <c r="D424" s="75">
        <v>95453</v>
      </c>
      <c r="E424" s="75" t="s">
        <v>105</v>
      </c>
      <c r="G424" s="75" t="s">
        <v>113</v>
      </c>
      <c r="H424" s="75">
        <v>2</v>
      </c>
    </row>
    <row r="425" spans="2:8">
      <c r="B425" s="75" t="s">
        <v>372</v>
      </c>
      <c r="C425" s="75" t="s">
        <v>382</v>
      </c>
      <c r="D425" s="75">
        <v>95461</v>
      </c>
      <c r="E425" s="75" t="s">
        <v>105</v>
      </c>
      <c r="G425" s="75" t="s">
        <v>113</v>
      </c>
      <c r="H425" s="75">
        <v>2</v>
      </c>
    </row>
    <row r="426" spans="2:8">
      <c r="B426" s="75" t="s">
        <v>372</v>
      </c>
      <c r="C426" s="75" t="s">
        <v>383</v>
      </c>
      <c r="D426" s="75">
        <v>95457</v>
      </c>
      <c r="E426" s="75" t="s">
        <v>105</v>
      </c>
      <c r="G426" s="75" t="s">
        <v>113</v>
      </c>
      <c r="H426" s="75">
        <v>2</v>
      </c>
    </row>
    <row r="427" spans="2:8">
      <c r="B427" s="75" t="s">
        <v>372</v>
      </c>
      <c r="C427" s="75" t="s">
        <v>384</v>
      </c>
      <c r="D427" s="75">
        <v>95458</v>
      </c>
      <c r="E427" s="75" t="s">
        <v>105</v>
      </c>
      <c r="G427" s="75" t="s">
        <v>113</v>
      </c>
      <c r="H427" s="75">
        <v>2</v>
      </c>
    </row>
    <row r="428" spans="2:8">
      <c r="B428" s="75" t="s">
        <v>372</v>
      </c>
      <c r="C428" s="75" t="s">
        <v>385</v>
      </c>
      <c r="D428" s="75">
        <v>95461</v>
      </c>
      <c r="E428" s="75" t="s">
        <v>105</v>
      </c>
      <c r="G428" s="75" t="s">
        <v>113</v>
      </c>
      <c r="H428" s="75">
        <v>2</v>
      </c>
    </row>
    <row r="429" spans="2:8">
      <c r="B429" s="75" t="s">
        <v>372</v>
      </c>
      <c r="C429" s="75" t="s">
        <v>386</v>
      </c>
      <c r="D429" s="75">
        <v>95464</v>
      </c>
      <c r="E429" s="75" t="s">
        <v>105</v>
      </c>
      <c r="G429" s="75" t="s">
        <v>113</v>
      </c>
      <c r="H429" s="75">
        <v>2</v>
      </c>
    </row>
    <row r="430" spans="2:8">
      <c r="B430" s="75" t="s">
        <v>372</v>
      </c>
      <c r="C430" s="75" t="s">
        <v>387</v>
      </c>
      <c r="D430" s="75">
        <v>95485</v>
      </c>
      <c r="E430" s="75" t="s">
        <v>105</v>
      </c>
      <c r="G430" s="75" t="s">
        <v>113</v>
      </c>
      <c r="H430" s="75">
        <v>2</v>
      </c>
    </row>
    <row r="431" spans="2:8">
      <c r="B431" s="75" t="s">
        <v>372</v>
      </c>
      <c r="C431" s="75" t="s">
        <v>387</v>
      </c>
      <c r="D431" s="75">
        <v>95493</v>
      </c>
      <c r="E431" s="75" t="s">
        <v>105</v>
      </c>
      <c r="G431" s="75" t="s">
        <v>113</v>
      </c>
      <c r="H431" s="75">
        <v>2</v>
      </c>
    </row>
    <row r="432" spans="2:8">
      <c r="B432" s="75" t="s">
        <v>372</v>
      </c>
      <c r="C432" s="75" t="s">
        <v>388</v>
      </c>
      <c r="D432" s="75">
        <v>95493</v>
      </c>
      <c r="E432" s="75" t="s">
        <v>105</v>
      </c>
      <c r="G432" s="75" t="s">
        <v>113</v>
      </c>
      <c r="H432" s="75">
        <v>2</v>
      </c>
    </row>
    <row r="433" spans="2:8">
      <c r="B433" s="75" t="s">
        <v>389</v>
      </c>
      <c r="C433" s="75" t="s">
        <v>390</v>
      </c>
      <c r="D433" s="75">
        <v>96009</v>
      </c>
      <c r="E433" s="75" t="s">
        <v>113</v>
      </c>
      <c r="G433" s="75" t="s">
        <v>898</v>
      </c>
      <c r="H433" s="75">
        <v>16</v>
      </c>
    </row>
    <row r="434" spans="2:8">
      <c r="B434" s="75" t="s">
        <v>389</v>
      </c>
      <c r="C434" s="75" t="s">
        <v>391</v>
      </c>
      <c r="D434" s="75">
        <v>96137</v>
      </c>
      <c r="E434" s="75" t="s">
        <v>113</v>
      </c>
      <c r="G434" s="75" t="s">
        <v>898</v>
      </c>
      <c r="H434" s="75">
        <v>16</v>
      </c>
    </row>
    <row r="435" spans="2:8">
      <c r="B435" s="75" t="s">
        <v>389</v>
      </c>
      <c r="C435" s="75" t="s">
        <v>392</v>
      </c>
      <c r="D435" s="75">
        <v>96056</v>
      </c>
      <c r="E435" s="75" t="s">
        <v>113</v>
      </c>
      <c r="G435" s="75" t="s">
        <v>113</v>
      </c>
      <c r="H435" s="75">
        <v>16</v>
      </c>
    </row>
    <row r="436" spans="2:8">
      <c r="B436" s="75" t="s">
        <v>389</v>
      </c>
      <c r="C436" s="75" t="s">
        <v>393</v>
      </c>
      <c r="D436" s="75">
        <v>96056</v>
      </c>
      <c r="E436" s="75" t="s">
        <v>113</v>
      </c>
      <c r="G436" s="75" t="s">
        <v>113</v>
      </c>
      <c r="H436" s="75">
        <v>16</v>
      </c>
    </row>
    <row r="437" spans="2:8">
      <c r="B437" s="75" t="s">
        <v>389</v>
      </c>
      <c r="C437" s="75" t="s">
        <v>394</v>
      </c>
      <c r="D437" s="75">
        <v>96068</v>
      </c>
      <c r="E437" s="75" t="s">
        <v>113</v>
      </c>
      <c r="G437" s="75" t="s">
        <v>898</v>
      </c>
      <c r="H437" s="75">
        <v>16</v>
      </c>
    </row>
    <row r="438" spans="2:8">
      <c r="B438" s="75" t="s">
        <v>389</v>
      </c>
      <c r="C438" s="75" t="s">
        <v>395</v>
      </c>
      <c r="D438" s="75">
        <v>96137</v>
      </c>
      <c r="E438" s="75" t="s">
        <v>113</v>
      </c>
      <c r="G438" s="75" t="s">
        <v>898</v>
      </c>
      <c r="H438" s="75">
        <v>16</v>
      </c>
    </row>
    <row r="439" spans="2:8">
      <c r="B439" s="75" t="s">
        <v>396</v>
      </c>
      <c r="C439" s="75" t="s">
        <v>397</v>
      </c>
      <c r="D439" s="75">
        <v>93601</v>
      </c>
      <c r="E439" s="75" t="s">
        <v>107</v>
      </c>
      <c r="G439" s="75" t="s">
        <v>113</v>
      </c>
      <c r="H439" s="75">
        <v>13</v>
      </c>
    </row>
    <row r="440" spans="2:8">
      <c r="B440" s="75" t="s">
        <v>396</v>
      </c>
      <c r="C440" s="75" t="s">
        <v>398</v>
      </c>
      <c r="D440" s="75">
        <v>93604</v>
      </c>
      <c r="E440" s="75" t="s">
        <v>107</v>
      </c>
      <c r="G440" s="75" t="s">
        <v>113</v>
      </c>
      <c r="H440" s="75">
        <v>16</v>
      </c>
    </row>
    <row r="441" spans="2:8">
      <c r="B441" s="75" t="s">
        <v>396</v>
      </c>
      <c r="C441" s="75" t="s">
        <v>398</v>
      </c>
      <c r="D441" s="75">
        <v>93669</v>
      </c>
      <c r="E441" s="75" t="s">
        <v>107</v>
      </c>
      <c r="G441" s="75" t="s">
        <v>113</v>
      </c>
      <c r="H441" s="75">
        <v>16</v>
      </c>
    </row>
    <row r="442" spans="2:8">
      <c r="B442" s="75" t="s">
        <v>396</v>
      </c>
      <c r="C442" s="75" t="s">
        <v>399</v>
      </c>
      <c r="D442" s="75">
        <v>93637</v>
      </c>
      <c r="E442" s="75" t="s">
        <v>107</v>
      </c>
      <c r="G442" s="75" t="s">
        <v>113</v>
      </c>
      <c r="H442" s="75">
        <v>13</v>
      </c>
    </row>
    <row r="443" spans="2:8">
      <c r="B443" s="75" t="s">
        <v>396</v>
      </c>
      <c r="C443" s="75" t="s">
        <v>400</v>
      </c>
      <c r="D443" s="75">
        <v>93610</v>
      </c>
      <c r="E443" s="75" t="s">
        <v>107</v>
      </c>
      <c r="G443" s="75" t="s">
        <v>113</v>
      </c>
      <c r="H443" s="75">
        <v>13</v>
      </c>
    </row>
    <row r="444" spans="2:8">
      <c r="B444" s="75" t="s">
        <v>396</v>
      </c>
      <c r="C444" s="75" t="s">
        <v>401</v>
      </c>
      <c r="D444" s="75">
        <v>93614</v>
      </c>
      <c r="E444" s="75" t="s">
        <v>107</v>
      </c>
      <c r="G444" s="75" t="s">
        <v>113</v>
      </c>
      <c r="H444" s="75">
        <v>13</v>
      </c>
    </row>
    <row r="445" spans="2:8">
      <c r="B445" s="75" t="s">
        <v>396</v>
      </c>
      <c r="C445" s="75" t="s">
        <v>402</v>
      </c>
      <c r="D445" s="75">
        <v>93626</v>
      </c>
      <c r="E445" s="75" t="s">
        <v>107</v>
      </c>
      <c r="G445" s="75" t="s">
        <v>898</v>
      </c>
      <c r="H445" s="75">
        <v>13</v>
      </c>
    </row>
    <row r="446" spans="2:8">
      <c r="B446" s="75" t="s">
        <v>396</v>
      </c>
      <c r="C446" s="75" t="s">
        <v>396</v>
      </c>
      <c r="D446" s="75">
        <v>93636</v>
      </c>
      <c r="E446" s="75" t="s">
        <v>107</v>
      </c>
      <c r="G446" s="75" t="s">
        <v>113</v>
      </c>
      <c r="H446" s="75">
        <v>13</v>
      </c>
    </row>
    <row r="447" spans="2:8">
      <c r="B447" s="75" t="s">
        <v>396</v>
      </c>
      <c r="C447" s="75" t="s">
        <v>396</v>
      </c>
      <c r="D447" s="75">
        <v>93637</v>
      </c>
      <c r="E447" s="75" t="s">
        <v>107</v>
      </c>
      <c r="G447" s="75" t="s">
        <v>113</v>
      </c>
      <c r="H447" s="75">
        <v>13</v>
      </c>
    </row>
    <row r="448" spans="2:8">
      <c r="B448" s="75" t="s">
        <v>396</v>
      </c>
      <c r="C448" s="75" t="s">
        <v>396</v>
      </c>
      <c r="D448" s="75">
        <v>93638</v>
      </c>
      <c r="E448" s="75" t="s">
        <v>107</v>
      </c>
      <c r="G448" s="75" t="s">
        <v>113</v>
      </c>
      <c r="H448" s="75">
        <v>13</v>
      </c>
    </row>
    <row r="449" spans="2:8">
      <c r="B449" s="75" t="s">
        <v>396</v>
      </c>
      <c r="C449" s="75" t="s">
        <v>396</v>
      </c>
      <c r="D449" s="75">
        <v>93639</v>
      </c>
      <c r="E449" s="75" t="s">
        <v>107</v>
      </c>
      <c r="G449" s="75" t="s">
        <v>113</v>
      </c>
      <c r="H449" s="75">
        <v>13</v>
      </c>
    </row>
    <row r="450" spans="2:8">
      <c r="B450" s="75" t="s">
        <v>396</v>
      </c>
      <c r="C450" s="75" t="s">
        <v>403</v>
      </c>
      <c r="D450" s="75">
        <v>93643</v>
      </c>
      <c r="E450" s="75" t="s">
        <v>107</v>
      </c>
      <c r="G450" s="75" t="s">
        <v>113</v>
      </c>
      <c r="H450" s="75">
        <v>16</v>
      </c>
    </row>
    <row r="451" spans="2:8">
      <c r="B451" s="75" t="s">
        <v>396</v>
      </c>
      <c r="C451" s="75" t="s">
        <v>404</v>
      </c>
      <c r="D451" s="75">
        <v>93645</v>
      </c>
      <c r="E451" s="75" t="s">
        <v>107</v>
      </c>
      <c r="G451" s="75" t="s">
        <v>113</v>
      </c>
      <c r="H451" s="75">
        <v>13</v>
      </c>
    </row>
    <row r="452" spans="2:8">
      <c r="B452" s="75" t="s">
        <v>396</v>
      </c>
      <c r="C452" s="75" t="s">
        <v>405</v>
      </c>
      <c r="D452" s="75">
        <v>93644</v>
      </c>
      <c r="E452" s="75" t="s">
        <v>107</v>
      </c>
      <c r="G452" s="75" t="s">
        <v>113</v>
      </c>
      <c r="H452" s="75">
        <v>13</v>
      </c>
    </row>
    <row r="453" spans="2:8">
      <c r="B453" s="75" t="s">
        <v>396</v>
      </c>
      <c r="C453" s="75" t="s">
        <v>406</v>
      </c>
      <c r="D453" s="75">
        <v>93653</v>
      </c>
      <c r="E453" s="75" t="s">
        <v>107</v>
      </c>
      <c r="G453" s="75" t="s">
        <v>113</v>
      </c>
      <c r="H453" s="75">
        <v>13</v>
      </c>
    </row>
    <row r="454" spans="2:8">
      <c r="B454" s="75" t="s">
        <v>396</v>
      </c>
      <c r="C454" s="75" t="s">
        <v>407</v>
      </c>
      <c r="D454" s="75">
        <v>93669</v>
      </c>
      <c r="E454" s="75" t="s">
        <v>107</v>
      </c>
      <c r="G454" s="75" t="s">
        <v>113</v>
      </c>
      <c r="H454" s="75">
        <v>16</v>
      </c>
    </row>
    <row r="455" spans="2:8">
      <c r="B455" s="75" t="s">
        <v>408</v>
      </c>
      <c r="C455" s="75" t="s">
        <v>409</v>
      </c>
      <c r="D455" s="75">
        <v>94920</v>
      </c>
      <c r="E455" s="75" t="s">
        <v>109</v>
      </c>
      <c r="G455" s="75" t="s">
        <v>113</v>
      </c>
      <c r="H455" s="75">
        <v>3</v>
      </c>
    </row>
    <row r="456" spans="2:8">
      <c r="B456" s="75" t="s">
        <v>408</v>
      </c>
      <c r="C456" s="75" t="s">
        <v>410</v>
      </c>
      <c r="D456" s="75">
        <v>94924</v>
      </c>
      <c r="E456" s="75" t="s">
        <v>109</v>
      </c>
      <c r="G456" s="75" t="s">
        <v>113</v>
      </c>
      <c r="H456" s="75">
        <v>3</v>
      </c>
    </row>
    <row r="457" spans="2:8">
      <c r="B457" s="75" t="s">
        <v>408</v>
      </c>
      <c r="C457" s="75" t="s">
        <v>411</v>
      </c>
      <c r="D457" s="75">
        <v>94925</v>
      </c>
      <c r="E457" s="75" t="s">
        <v>112</v>
      </c>
      <c r="G457" s="75" t="s">
        <v>113</v>
      </c>
      <c r="H457" s="75">
        <v>3</v>
      </c>
    </row>
    <row r="458" spans="2:8">
      <c r="B458" s="75" t="s">
        <v>408</v>
      </c>
      <c r="C458" s="75" t="s">
        <v>411</v>
      </c>
      <c r="D458" s="75">
        <v>94976</v>
      </c>
      <c r="E458" s="73" t="s">
        <v>112</v>
      </c>
      <c r="G458" s="75" t="s">
        <v>113</v>
      </c>
      <c r="H458" s="75">
        <v>3</v>
      </c>
    </row>
    <row r="459" spans="2:8">
      <c r="B459" s="75" t="s">
        <v>408</v>
      </c>
      <c r="C459" s="75" t="s">
        <v>412</v>
      </c>
      <c r="D459" s="75">
        <v>94929</v>
      </c>
      <c r="E459" s="75" t="s">
        <v>109</v>
      </c>
      <c r="G459" s="75" t="s">
        <v>113</v>
      </c>
      <c r="H459" s="75">
        <v>3</v>
      </c>
    </row>
    <row r="460" spans="2:8">
      <c r="B460" s="75" t="s">
        <v>408</v>
      </c>
      <c r="C460" s="75" t="s">
        <v>413</v>
      </c>
      <c r="D460" s="75">
        <v>94930</v>
      </c>
      <c r="E460" s="75" t="s">
        <v>112</v>
      </c>
      <c r="G460" s="75" t="s">
        <v>113</v>
      </c>
      <c r="H460" s="75">
        <v>2</v>
      </c>
    </row>
    <row r="461" spans="2:8">
      <c r="B461" s="75" t="s">
        <v>408</v>
      </c>
      <c r="C461" s="75" t="s">
        <v>414</v>
      </c>
      <c r="D461" s="75">
        <v>94933</v>
      </c>
      <c r="E461" s="75" t="s">
        <v>112</v>
      </c>
      <c r="G461" s="75" t="s">
        <v>113</v>
      </c>
      <c r="H461" s="75">
        <v>3</v>
      </c>
    </row>
    <row r="462" spans="2:8">
      <c r="B462" s="75" t="s">
        <v>408</v>
      </c>
      <c r="C462" s="75" t="s">
        <v>415</v>
      </c>
      <c r="D462" s="75">
        <v>94904</v>
      </c>
      <c r="E462" s="75" t="s">
        <v>112</v>
      </c>
      <c r="G462" s="75" t="s">
        <v>113</v>
      </c>
      <c r="H462" s="75">
        <v>2</v>
      </c>
    </row>
    <row r="463" spans="2:8">
      <c r="B463" s="75" t="s">
        <v>408</v>
      </c>
      <c r="C463" s="75" t="s">
        <v>416</v>
      </c>
      <c r="D463" s="75">
        <v>94937</v>
      </c>
      <c r="E463" s="75" t="s">
        <v>109</v>
      </c>
      <c r="G463" s="75" t="s">
        <v>113</v>
      </c>
      <c r="H463" s="75">
        <v>3</v>
      </c>
    </row>
    <row r="464" spans="2:8">
      <c r="B464" s="75" t="s">
        <v>408</v>
      </c>
      <c r="C464" s="75" t="s">
        <v>417</v>
      </c>
      <c r="D464" s="75">
        <v>94904</v>
      </c>
      <c r="E464" s="75" t="s">
        <v>112</v>
      </c>
      <c r="G464" s="75" t="s">
        <v>113</v>
      </c>
      <c r="H464" s="75">
        <v>2</v>
      </c>
    </row>
    <row r="465" spans="2:8">
      <c r="B465" s="75" t="s">
        <v>408</v>
      </c>
      <c r="C465" s="75" t="s">
        <v>417</v>
      </c>
      <c r="D465" s="75">
        <v>94914</v>
      </c>
      <c r="E465" s="75" t="s">
        <v>112</v>
      </c>
      <c r="G465" s="75" t="s">
        <v>113</v>
      </c>
      <c r="H465" s="75">
        <v>2</v>
      </c>
    </row>
    <row r="466" spans="2:8">
      <c r="B466" s="75" t="s">
        <v>408</v>
      </c>
      <c r="C466" s="75" t="s">
        <v>418</v>
      </c>
      <c r="D466" s="75">
        <v>94938</v>
      </c>
      <c r="E466" s="75" t="s">
        <v>109</v>
      </c>
      <c r="G466" s="75" t="s">
        <v>113</v>
      </c>
      <c r="H466" s="75">
        <v>3</v>
      </c>
    </row>
    <row r="467" spans="2:8">
      <c r="B467" s="75" t="s">
        <v>408</v>
      </c>
      <c r="C467" s="75" t="s">
        <v>419</v>
      </c>
      <c r="D467" s="75">
        <v>94939</v>
      </c>
      <c r="E467" s="75" t="s">
        <v>112</v>
      </c>
      <c r="G467" s="75" t="s">
        <v>113</v>
      </c>
      <c r="H467" s="75">
        <v>2</v>
      </c>
    </row>
    <row r="468" spans="2:8">
      <c r="B468" s="75" t="s">
        <v>408</v>
      </c>
      <c r="C468" s="75" t="s">
        <v>419</v>
      </c>
      <c r="D468" s="75">
        <v>94977</v>
      </c>
      <c r="E468" s="73" t="s">
        <v>112</v>
      </c>
      <c r="G468" s="75" t="s">
        <v>113</v>
      </c>
      <c r="H468" s="75">
        <v>3</v>
      </c>
    </row>
    <row r="469" spans="2:8">
      <c r="B469" s="75" t="s">
        <v>408</v>
      </c>
      <c r="C469" s="75" t="s">
        <v>420</v>
      </c>
      <c r="D469" s="75">
        <v>94940</v>
      </c>
      <c r="E469" s="75" t="s">
        <v>109</v>
      </c>
      <c r="G469" s="75" t="s">
        <v>113</v>
      </c>
      <c r="H469" s="75">
        <v>3</v>
      </c>
    </row>
    <row r="470" spans="2:8">
      <c r="B470" s="75" t="s">
        <v>408</v>
      </c>
      <c r="C470" s="75" t="s">
        <v>421</v>
      </c>
      <c r="D470" s="75">
        <v>94941</v>
      </c>
      <c r="E470" s="75" t="s">
        <v>109</v>
      </c>
      <c r="G470" s="75" t="s">
        <v>113</v>
      </c>
      <c r="H470" s="75">
        <v>3</v>
      </c>
    </row>
    <row r="471" spans="2:8">
      <c r="B471" s="75" t="s">
        <v>408</v>
      </c>
      <c r="C471" s="75" t="s">
        <v>421</v>
      </c>
      <c r="D471" s="75">
        <v>94942</v>
      </c>
      <c r="E471" s="75" t="s">
        <v>105</v>
      </c>
      <c r="G471" s="75" t="s">
        <v>113</v>
      </c>
      <c r="H471" s="75">
        <v>3</v>
      </c>
    </row>
    <row r="472" spans="2:8">
      <c r="B472" s="75" t="s">
        <v>408</v>
      </c>
      <c r="C472" s="75" t="s">
        <v>422</v>
      </c>
      <c r="D472" s="75">
        <v>94965</v>
      </c>
      <c r="E472" s="75" t="s">
        <v>109</v>
      </c>
      <c r="G472" s="75" t="s">
        <v>113</v>
      </c>
      <c r="H472" s="75">
        <v>3</v>
      </c>
    </row>
    <row r="473" spans="2:8">
      <c r="B473" s="75" t="s">
        <v>408</v>
      </c>
      <c r="C473" s="75" t="s">
        <v>423</v>
      </c>
      <c r="D473" s="75">
        <v>94946</v>
      </c>
      <c r="E473" s="75" t="s">
        <v>112</v>
      </c>
      <c r="G473" s="75" t="s">
        <v>113</v>
      </c>
      <c r="H473" s="75">
        <v>2</v>
      </c>
    </row>
    <row r="474" spans="2:8">
      <c r="B474" s="75" t="s">
        <v>408</v>
      </c>
      <c r="C474" s="75" t="s">
        <v>424</v>
      </c>
      <c r="D474" s="75">
        <v>94945</v>
      </c>
      <c r="E474" s="75" t="s">
        <v>112</v>
      </c>
      <c r="G474" s="75" t="s">
        <v>113</v>
      </c>
      <c r="H474" s="75">
        <v>2</v>
      </c>
    </row>
    <row r="475" spans="2:8">
      <c r="B475" s="75" t="s">
        <v>408</v>
      </c>
      <c r="C475" s="75" t="s">
        <v>424</v>
      </c>
      <c r="D475" s="75">
        <v>94947</v>
      </c>
      <c r="E475" s="75" t="s">
        <v>112</v>
      </c>
      <c r="G475" s="75" t="s">
        <v>113</v>
      </c>
      <c r="H475" s="75">
        <v>2</v>
      </c>
    </row>
    <row r="476" spans="2:8">
      <c r="B476" s="75" t="s">
        <v>408</v>
      </c>
      <c r="C476" s="75" t="s">
        <v>424</v>
      </c>
      <c r="D476" s="75">
        <v>94948</v>
      </c>
      <c r="E476" s="73" t="s">
        <v>112</v>
      </c>
      <c r="G476" s="75" t="s">
        <v>113</v>
      </c>
      <c r="H476" s="75">
        <v>2</v>
      </c>
    </row>
    <row r="477" spans="2:8">
      <c r="B477" s="75" t="s">
        <v>408</v>
      </c>
      <c r="C477" s="75" t="s">
        <v>424</v>
      </c>
      <c r="D477" s="75">
        <v>94949</v>
      </c>
      <c r="E477" s="75" t="s">
        <v>112</v>
      </c>
      <c r="G477" s="75" t="s">
        <v>113</v>
      </c>
      <c r="H477" s="75">
        <v>2</v>
      </c>
    </row>
    <row r="478" spans="2:8">
      <c r="B478" s="75" t="s">
        <v>408</v>
      </c>
      <c r="C478" s="75" t="s">
        <v>424</v>
      </c>
      <c r="D478" s="75">
        <v>94998</v>
      </c>
      <c r="E478" s="73" t="s">
        <v>112</v>
      </c>
      <c r="G478" s="75" t="s">
        <v>113</v>
      </c>
      <c r="H478" s="75">
        <v>2</v>
      </c>
    </row>
    <row r="479" spans="2:8">
      <c r="B479" s="75" t="s">
        <v>408</v>
      </c>
      <c r="C479" s="75" t="s">
        <v>425</v>
      </c>
      <c r="D479" s="75">
        <v>94950</v>
      </c>
      <c r="E479" s="75" t="s">
        <v>109</v>
      </c>
      <c r="G479" s="75" t="s">
        <v>113</v>
      </c>
      <c r="H479" s="75">
        <v>3</v>
      </c>
    </row>
    <row r="480" spans="2:8">
      <c r="B480" s="75" t="s">
        <v>408</v>
      </c>
      <c r="C480" s="75" t="s">
        <v>426</v>
      </c>
      <c r="D480" s="75">
        <v>94956</v>
      </c>
      <c r="E480" s="75" t="s">
        <v>109</v>
      </c>
      <c r="G480" s="75" t="s">
        <v>113</v>
      </c>
      <c r="H480" s="75">
        <v>3</v>
      </c>
    </row>
    <row r="481" spans="2:8">
      <c r="B481" s="75" t="s">
        <v>408</v>
      </c>
      <c r="C481" s="75" t="s">
        <v>427</v>
      </c>
      <c r="D481" s="75">
        <v>94957</v>
      </c>
      <c r="E481" s="75" t="s">
        <v>112</v>
      </c>
      <c r="G481" s="75" t="s">
        <v>113</v>
      </c>
      <c r="H481" s="75">
        <v>2</v>
      </c>
    </row>
    <row r="482" spans="2:8">
      <c r="B482" s="75" t="s">
        <v>408</v>
      </c>
      <c r="C482" s="75" t="s">
        <v>428</v>
      </c>
      <c r="D482" s="75">
        <v>94901</v>
      </c>
      <c r="E482" s="75" t="s">
        <v>112</v>
      </c>
      <c r="G482" s="75" t="s">
        <v>113</v>
      </c>
      <c r="H482" s="75">
        <v>2</v>
      </c>
    </row>
    <row r="483" spans="2:8">
      <c r="B483" s="75" t="s">
        <v>408</v>
      </c>
      <c r="C483" s="75" t="s">
        <v>428</v>
      </c>
      <c r="D483" s="75">
        <v>94960</v>
      </c>
      <c r="E483" s="75" t="s">
        <v>112</v>
      </c>
      <c r="G483" s="75" t="s">
        <v>113</v>
      </c>
      <c r="H483" s="75">
        <v>2</v>
      </c>
    </row>
    <row r="484" spans="2:8">
      <c r="B484" s="75" t="s">
        <v>408</v>
      </c>
      <c r="C484" s="75" t="s">
        <v>429</v>
      </c>
      <c r="D484" s="75">
        <v>94963</v>
      </c>
      <c r="E484" s="75" t="s">
        <v>112</v>
      </c>
      <c r="G484" s="75" t="s">
        <v>113</v>
      </c>
      <c r="H484" s="75">
        <v>2</v>
      </c>
    </row>
    <row r="485" spans="2:8">
      <c r="B485" s="75" t="s">
        <v>408</v>
      </c>
      <c r="C485" s="75" t="s">
        <v>430</v>
      </c>
      <c r="D485" s="75">
        <v>94964</v>
      </c>
      <c r="E485" s="75" t="s">
        <v>112</v>
      </c>
      <c r="G485" s="75" t="s">
        <v>113</v>
      </c>
      <c r="H485" s="75">
        <v>2</v>
      </c>
    </row>
    <row r="486" spans="2:8">
      <c r="B486" s="75" t="s">
        <v>408</v>
      </c>
      <c r="C486" s="75" t="s">
        <v>431</v>
      </c>
      <c r="D486" s="75">
        <v>94901</v>
      </c>
      <c r="E486" s="75" t="s">
        <v>112</v>
      </c>
      <c r="G486" s="75" t="s">
        <v>113</v>
      </c>
      <c r="H486" s="75">
        <v>2</v>
      </c>
    </row>
    <row r="487" spans="2:8">
      <c r="B487" s="75" t="s">
        <v>408</v>
      </c>
      <c r="C487" s="75" t="s">
        <v>431</v>
      </c>
      <c r="D487" s="75">
        <v>94903</v>
      </c>
      <c r="E487" s="75" t="s">
        <v>112</v>
      </c>
      <c r="G487" s="75" t="s">
        <v>113</v>
      </c>
      <c r="H487" s="75">
        <v>2</v>
      </c>
    </row>
    <row r="488" spans="2:8">
      <c r="B488" s="75" t="s">
        <v>408</v>
      </c>
      <c r="C488" s="75" t="s">
        <v>431</v>
      </c>
      <c r="D488" s="75">
        <v>94912</v>
      </c>
      <c r="E488" s="73" t="s">
        <v>112</v>
      </c>
      <c r="G488" s="75" t="s">
        <v>113</v>
      </c>
      <c r="H488" s="75">
        <v>2</v>
      </c>
    </row>
    <row r="489" spans="2:8">
      <c r="B489" s="75" t="s">
        <v>408</v>
      </c>
      <c r="C489" s="75" t="s">
        <v>431</v>
      </c>
      <c r="D489" s="75">
        <v>94913</v>
      </c>
      <c r="E489" s="75" t="s">
        <v>112</v>
      </c>
      <c r="G489" s="75" t="s">
        <v>113</v>
      </c>
      <c r="H489" s="75">
        <v>2</v>
      </c>
    </row>
    <row r="490" spans="2:8">
      <c r="B490" s="75" t="s">
        <v>408</v>
      </c>
      <c r="C490" s="75" t="s">
        <v>431</v>
      </c>
      <c r="D490" s="75">
        <v>94915</v>
      </c>
      <c r="E490" s="73" t="s">
        <v>112</v>
      </c>
      <c r="G490" s="75" t="s">
        <v>113</v>
      </c>
      <c r="H490" s="75">
        <v>2</v>
      </c>
    </row>
    <row r="491" spans="2:8">
      <c r="B491" s="75" t="s">
        <v>408</v>
      </c>
      <c r="C491" s="75" t="s">
        <v>432</v>
      </c>
      <c r="D491" s="75">
        <v>94965</v>
      </c>
      <c r="E491" s="75" t="s">
        <v>109</v>
      </c>
      <c r="G491" s="75" t="s">
        <v>113</v>
      </c>
      <c r="H491" s="75">
        <v>3</v>
      </c>
    </row>
    <row r="492" spans="2:8">
      <c r="B492" s="75" t="s">
        <v>408</v>
      </c>
      <c r="C492" s="75" t="s">
        <v>432</v>
      </c>
      <c r="D492" s="75">
        <v>94966</v>
      </c>
      <c r="E492" s="75" t="s">
        <v>109</v>
      </c>
      <c r="G492" s="75" t="s">
        <v>113</v>
      </c>
      <c r="H492" s="75">
        <v>3</v>
      </c>
    </row>
    <row r="493" spans="2:8">
      <c r="B493" s="75" t="s">
        <v>408</v>
      </c>
      <c r="C493" s="75" t="s">
        <v>433</v>
      </c>
      <c r="D493" s="75">
        <v>94970</v>
      </c>
      <c r="E493" s="75" t="s">
        <v>109</v>
      </c>
      <c r="G493" s="75" t="s">
        <v>113</v>
      </c>
      <c r="H493" s="75">
        <v>3</v>
      </c>
    </row>
    <row r="494" spans="2:8">
      <c r="B494" s="75" t="s">
        <v>408</v>
      </c>
      <c r="C494" s="75" t="s">
        <v>434</v>
      </c>
      <c r="D494" s="75">
        <v>94920</v>
      </c>
      <c r="E494" s="75" t="s">
        <v>109</v>
      </c>
      <c r="G494" s="75" t="s">
        <v>113</v>
      </c>
      <c r="H494" s="75">
        <v>3</v>
      </c>
    </row>
    <row r="495" spans="2:8">
      <c r="B495" s="75" t="s">
        <v>408</v>
      </c>
      <c r="C495" s="75" t="s">
        <v>435</v>
      </c>
      <c r="D495" s="75">
        <v>94971</v>
      </c>
      <c r="E495" s="75" t="s">
        <v>109</v>
      </c>
      <c r="G495" s="75" t="s">
        <v>113</v>
      </c>
      <c r="H495" s="75">
        <v>3</v>
      </c>
    </row>
    <row r="496" spans="2:8">
      <c r="B496" s="75" t="s">
        <v>408</v>
      </c>
      <c r="C496" s="75" t="s">
        <v>436</v>
      </c>
      <c r="D496" s="75">
        <v>94973</v>
      </c>
      <c r="E496" s="75" t="s">
        <v>112</v>
      </c>
      <c r="G496" s="75" t="s">
        <v>113</v>
      </c>
      <c r="H496" s="75">
        <v>2</v>
      </c>
    </row>
    <row r="497" spans="2:8">
      <c r="B497" s="75" t="s">
        <v>437</v>
      </c>
      <c r="C497" s="75" t="s">
        <v>438</v>
      </c>
      <c r="D497" s="75">
        <v>95306</v>
      </c>
      <c r="E497" s="75" t="s">
        <v>107</v>
      </c>
      <c r="G497" s="75" t="s">
        <v>898</v>
      </c>
      <c r="H497" s="75">
        <v>12</v>
      </c>
    </row>
    <row r="498" spans="2:8">
      <c r="B498" s="75" t="s">
        <v>437</v>
      </c>
      <c r="C498" s="75" t="s">
        <v>439</v>
      </c>
      <c r="D498" s="75">
        <v>95311</v>
      </c>
      <c r="E498" s="75" t="s">
        <v>107</v>
      </c>
      <c r="G498" s="75" t="s">
        <v>898</v>
      </c>
      <c r="H498" s="75">
        <v>12</v>
      </c>
    </row>
    <row r="499" spans="2:8">
      <c r="B499" s="75" t="s">
        <v>437</v>
      </c>
      <c r="C499" s="75" t="s">
        <v>440</v>
      </c>
      <c r="D499" s="75">
        <v>95318</v>
      </c>
      <c r="E499" s="75" t="s">
        <v>107</v>
      </c>
      <c r="G499" s="75" t="s">
        <v>898</v>
      </c>
      <c r="H499" s="75">
        <v>16</v>
      </c>
    </row>
    <row r="500" spans="2:8">
      <c r="B500" s="75" t="s">
        <v>437</v>
      </c>
      <c r="C500" s="75" t="s">
        <v>441</v>
      </c>
      <c r="D500" s="75">
        <v>93623</v>
      </c>
      <c r="E500" s="75" t="s">
        <v>113</v>
      </c>
      <c r="G500" s="75" t="s">
        <v>898</v>
      </c>
      <c r="H500" s="75">
        <v>16</v>
      </c>
    </row>
    <row r="501" spans="2:8">
      <c r="B501" s="75" t="s">
        <v>437</v>
      </c>
      <c r="C501" s="75" t="s">
        <v>442</v>
      </c>
      <c r="D501" s="75">
        <v>95325</v>
      </c>
      <c r="E501" s="75" t="s">
        <v>107</v>
      </c>
      <c r="G501" s="75" t="s">
        <v>898</v>
      </c>
      <c r="H501" s="75">
        <v>12</v>
      </c>
    </row>
    <row r="502" spans="2:8">
      <c r="B502" s="75" t="s">
        <v>437</v>
      </c>
      <c r="C502" s="75" t="s">
        <v>443</v>
      </c>
      <c r="D502" s="75">
        <v>95329</v>
      </c>
      <c r="E502" s="75" t="s">
        <v>107</v>
      </c>
      <c r="G502" s="75" t="s">
        <v>898</v>
      </c>
      <c r="H502" s="75">
        <v>12</v>
      </c>
    </row>
    <row r="503" spans="2:8">
      <c r="B503" s="75" t="s">
        <v>437</v>
      </c>
      <c r="C503" s="75" t="s">
        <v>437</v>
      </c>
      <c r="D503" s="75">
        <v>95338</v>
      </c>
      <c r="E503" s="75" t="s">
        <v>107</v>
      </c>
      <c r="G503" s="75" t="s">
        <v>898</v>
      </c>
      <c r="H503" s="75">
        <v>12</v>
      </c>
    </row>
    <row r="504" spans="2:8">
      <c r="B504" s="75" t="s">
        <v>437</v>
      </c>
      <c r="C504" s="75" t="s">
        <v>444</v>
      </c>
      <c r="D504" s="75">
        <v>95345</v>
      </c>
      <c r="E504" s="75" t="s">
        <v>107</v>
      </c>
      <c r="G504" s="75" t="s">
        <v>898</v>
      </c>
      <c r="H504" s="75">
        <v>12</v>
      </c>
    </row>
    <row r="505" spans="2:8">
      <c r="B505" s="75" t="s">
        <v>437</v>
      </c>
      <c r="C505" s="75" t="s">
        <v>445</v>
      </c>
      <c r="D505" s="75">
        <v>95389</v>
      </c>
      <c r="E505" s="75" t="s">
        <v>113</v>
      </c>
      <c r="G505" s="75" t="s">
        <v>898</v>
      </c>
      <c r="H505" s="75">
        <v>16</v>
      </c>
    </row>
    <row r="506" spans="2:8">
      <c r="B506" s="75" t="s">
        <v>446</v>
      </c>
      <c r="C506" s="75" t="s">
        <v>447</v>
      </c>
      <c r="D506" s="75">
        <v>95410</v>
      </c>
      <c r="E506" s="75" t="s">
        <v>109</v>
      </c>
      <c r="G506" s="75" t="s">
        <v>113</v>
      </c>
      <c r="H506" s="75">
        <v>1</v>
      </c>
    </row>
    <row r="507" spans="2:8">
      <c r="B507" s="75" t="s">
        <v>446</v>
      </c>
      <c r="C507" s="75" t="s">
        <v>448</v>
      </c>
      <c r="D507" s="75">
        <v>95415</v>
      </c>
      <c r="E507" s="75" t="s">
        <v>112</v>
      </c>
      <c r="G507" s="75" t="s">
        <v>113</v>
      </c>
      <c r="H507" s="75">
        <v>2</v>
      </c>
    </row>
    <row r="508" spans="2:8">
      <c r="B508" s="75" t="s">
        <v>446</v>
      </c>
      <c r="C508" s="75" t="s">
        <v>449</v>
      </c>
      <c r="D508" s="75">
        <v>95417</v>
      </c>
      <c r="E508" s="75" t="s">
        <v>112</v>
      </c>
      <c r="G508" s="75" t="s">
        <v>113</v>
      </c>
      <c r="H508" s="75">
        <v>1</v>
      </c>
    </row>
    <row r="509" spans="2:8">
      <c r="B509" s="75" t="s">
        <v>446</v>
      </c>
      <c r="C509" s="75" t="s">
        <v>450</v>
      </c>
      <c r="D509" s="75">
        <v>95418</v>
      </c>
      <c r="E509" s="75" t="s">
        <v>112</v>
      </c>
      <c r="G509" s="75" t="s">
        <v>113</v>
      </c>
      <c r="H509" s="75">
        <v>2</v>
      </c>
    </row>
    <row r="510" spans="2:8">
      <c r="B510" s="75" t="s">
        <v>446</v>
      </c>
      <c r="C510" s="75" t="s">
        <v>451</v>
      </c>
      <c r="D510" s="75">
        <v>95420</v>
      </c>
      <c r="E510" s="75" t="s">
        <v>109</v>
      </c>
      <c r="G510" s="75" t="s">
        <v>113</v>
      </c>
      <c r="H510" s="75">
        <v>1</v>
      </c>
    </row>
    <row r="511" spans="2:8">
      <c r="B511" s="75" t="s">
        <v>446</v>
      </c>
      <c r="C511" s="75" t="s">
        <v>452</v>
      </c>
      <c r="D511" s="75">
        <v>95427</v>
      </c>
      <c r="E511" s="75" t="s">
        <v>112</v>
      </c>
      <c r="G511" s="75" t="s">
        <v>113</v>
      </c>
      <c r="H511" s="75">
        <v>1</v>
      </c>
    </row>
    <row r="512" spans="2:8">
      <c r="B512" s="75" t="s">
        <v>446</v>
      </c>
      <c r="C512" s="75" t="s">
        <v>453</v>
      </c>
      <c r="D512" s="75">
        <v>95428</v>
      </c>
      <c r="E512" s="75" t="s">
        <v>112</v>
      </c>
      <c r="G512" s="75" t="s">
        <v>113</v>
      </c>
      <c r="H512" s="75">
        <v>2</v>
      </c>
    </row>
    <row r="513" spans="2:8">
      <c r="B513" s="75" t="s">
        <v>446</v>
      </c>
      <c r="C513" s="75" t="s">
        <v>454</v>
      </c>
      <c r="D513" s="75">
        <v>95429</v>
      </c>
      <c r="E513" s="75" t="s">
        <v>112</v>
      </c>
      <c r="G513" s="75" t="s">
        <v>113</v>
      </c>
      <c r="H513" s="75">
        <v>2</v>
      </c>
    </row>
    <row r="514" spans="2:8">
      <c r="B514" s="75" t="s">
        <v>446</v>
      </c>
      <c r="C514" s="75" t="s">
        <v>306</v>
      </c>
      <c r="D514" s="75">
        <v>95432</v>
      </c>
      <c r="E514" s="75" t="s">
        <v>109</v>
      </c>
      <c r="G514" s="75" t="s">
        <v>113</v>
      </c>
      <c r="H514" s="75">
        <v>1</v>
      </c>
    </row>
    <row r="515" spans="2:8">
      <c r="B515" s="75" t="s">
        <v>446</v>
      </c>
      <c r="C515" s="75" t="s">
        <v>455</v>
      </c>
      <c r="D515" s="75">
        <v>95437</v>
      </c>
      <c r="E515" s="75" t="s">
        <v>109</v>
      </c>
      <c r="G515" s="75" t="s">
        <v>113</v>
      </c>
      <c r="H515" s="75">
        <v>1</v>
      </c>
    </row>
    <row r="516" spans="2:8">
      <c r="B516" s="75" t="s">
        <v>446</v>
      </c>
      <c r="C516" s="75" t="s">
        <v>456</v>
      </c>
      <c r="D516" s="75">
        <v>95445</v>
      </c>
      <c r="E516" s="75" t="s">
        <v>109</v>
      </c>
      <c r="G516" s="75" t="s">
        <v>113</v>
      </c>
      <c r="H516" s="75">
        <v>1</v>
      </c>
    </row>
    <row r="517" spans="2:8">
      <c r="B517" s="75" t="s">
        <v>446</v>
      </c>
      <c r="C517" s="75" t="s">
        <v>457</v>
      </c>
      <c r="D517" s="75">
        <v>95449</v>
      </c>
      <c r="E517" s="75" t="s">
        <v>112</v>
      </c>
      <c r="G517" s="75" t="s">
        <v>113</v>
      </c>
      <c r="H517" s="75">
        <v>2</v>
      </c>
    </row>
    <row r="518" spans="2:8">
      <c r="B518" s="75" t="s">
        <v>446</v>
      </c>
      <c r="C518" s="75" t="s">
        <v>458</v>
      </c>
      <c r="D518" s="75">
        <v>95417</v>
      </c>
      <c r="E518" s="75" t="s">
        <v>112</v>
      </c>
      <c r="G518" s="75" t="s">
        <v>113</v>
      </c>
      <c r="H518" s="75">
        <v>1</v>
      </c>
    </row>
    <row r="519" spans="2:8">
      <c r="B519" s="75" t="s">
        <v>446</v>
      </c>
      <c r="C519" s="75" t="s">
        <v>458</v>
      </c>
      <c r="D519" s="75">
        <v>95454</v>
      </c>
      <c r="E519" s="75" t="s">
        <v>112</v>
      </c>
      <c r="G519" s="75" t="s">
        <v>113</v>
      </c>
      <c r="H519" s="75">
        <v>2</v>
      </c>
    </row>
    <row r="520" spans="2:8">
      <c r="B520" s="75" t="s">
        <v>446</v>
      </c>
      <c r="C520" s="75" t="s">
        <v>459</v>
      </c>
      <c r="D520" s="75">
        <v>95585</v>
      </c>
      <c r="E520" s="75" t="s">
        <v>112</v>
      </c>
      <c r="G520" s="75" t="s">
        <v>113</v>
      </c>
      <c r="H520" s="75">
        <v>1</v>
      </c>
    </row>
    <row r="521" spans="2:8">
      <c r="B521" s="75" t="s">
        <v>446</v>
      </c>
      <c r="C521" s="75" t="s">
        <v>460</v>
      </c>
      <c r="D521" s="75">
        <v>95456</v>
      </c>
      <c r="E521" s="75" t="s">
        <v>109</v>
      </c>
      <c r="G521" s="75" t="s">
        <v>113</v>
      </c>
      <c r="H521" s="75">
        <v>1</v>
      </c>
    </row>
    <row r="522" spans="2:8">
      <c r="B522" s="75" t="s">
        <v>446</v>
      </c>
      <c r="C522" s="75" t="s">
        <v>461</v>
      </c>
      <c r="D522" s="75">
        <v>95459</v>
      </c>
      <c r="E522" s="75" t="s">
        <v>109</v>
      </c>
      <c r="G522" s="75" t="s">
        <v>113</v>
      </c>
      <c r="H522" s="75">
        <v>1</v>
      </c>
    </row>
    <row r="523" spans="2:8">
      <c r="B523" s="75" t="s">
        <v>446</v>
      </c>
      <c r="C523" s="75" t="s">
        <v>446</v>
      </c>
      <c r="D523" s="75">
        <v>95460</v>
      </c>
      <c r="E523" s="75" t="s">
        <v>109</v>
      </c>
      <c r="G523" s="75" t="s">
        <v>113</v>
      </c>
      <c r="H523" s="75">
        <v>1</v>
      </c>
    </row>
    <row r="524" spans="2:8">
      <c r="B524" s="75" t="s">
        <v>446</v>
      </c>
      <c r="C524" s="75" t="s">
        <v>462</v>
      </c>
      <c r="D524" s="75">
        <v>95463</v>
      </c>
      <c r="E524" s="75" t="s">
        <v>112</v>
      </c>
      <c r="G524" s="75" t="s">
        <v>113</v>
      </c>
      <c r="H524" s="75">
        <v>2</v>
      </c>
    </row>
    <row r="525" spans="2:8">
      <c r="B525" s="75" t="s">
        <v>446</v>
      </c>
      <c r="C525" s="75" t="s">
        <v>463</v>
      </c>
      <c r="D525" s="75">
        <v>95466</v>
      </c>
      <c r="E525" s="75" t="s">
        <v>112</v>
      </c>
      <c r="G525" s="75" t="s">
        <v>113</v>
      </c>
      <c r="H525" s="75">
        <v>2</v>
      </c>
    </row>
    <row r="526" spans="2:8">
      <c r="B526" s="75" t="s">
        <v>446</v>
      </c>
      <c r="C526" s="75" t="s">
        <v>464</v>
      </c>
      <c r="D526" s="75">
        <v>95587</v>
      </c>
      <c r="E526" s="75" t="s">
        <v>112</v>
      </c>
      <c r="G526" s="75" t="s">
        <v>113</v>
      </c>
      <c r="H526" s="75">
        <v>2</v>
      </c>
    </row>
    <row r="527" spans="2:8">
      <c r="B527" s="75" t="s">
        <v>446</v>
      </c>
      <c r="C527" s="75" t="s">
        <v>465</v>
      </c>
      <c r="D527" s="75">
        <v>95468</v>
      </c>
      <c r="E527" s="75" t="s">
        <v>109</v>
      </c>
      <c r="G527" s="75" t="s">
        <v>113</v>
      </c>
      <c r="H527" s="75">
        <v>1</v>
      </c>
    </row>
    <row r="528" spans="2:8">
      <c r="B528" s="75" t="s">
        <v>446</v>
      </c>
      <c r="C528" s="75" t="s">
        <v>466</v>
      </c>
      <c r="D528" s="75">
        <v>95469</v>
      </c>
      <c r="E528" s="75" t="s">
        <v>112</v>
      </c>
      <c r="G528" s="75" t="s">
        <v>113</v>
      </c>
      <c r="H528" s="75">
        <v>2</v>
      </c>
    </row>
    <row r="529" spans="2:8">
      <c r="B529" s="75" t="s">
        <v>446</v>
      </c>
      <c r="C529" s="75" t="s">
        <v>467</v>
      </c>
      <c r="D529" s="75">
        <v>95470</v>
      </c>
      <c r="E529" s="75" t="s">
        <v>112</v>
      </c>
      <c r="G529" s="75" t="s">
        <v>113</v>
      </c>
      <c r="H529" s="75">
        <v>2</v>
      </c>
    </row>
    <row r="530" spans="2:8">
      <c r="B530" s="75" t="s">
        <v>446</v>
      </c>
      <c r="C530" s="75" t="s">
        <v>468</v>
      </c>
      <c r="D530" s="75">
        <v>95481</v>
      </c>
      <c r="E530" s="75" t="s">
        <v>112</v>
      </c>
      <c r="G530" s="75" t="s">
        <v>113</v>
      </c>
      <c r="H530" s="75">
        <v>2</v>
      </c>
    </row>
    <row r="531" spans="2:8">
      <c r="B531" s="75" t="s">
        <v>446</v>
      </c>
      <c r="C531" s="75" t="s">
        <v>469</v>
      </c>
      <c r="D531" s="75">
        <v>95482</v>
      </c>
      <c r="E531" s="75" t="s">
        <v>112</v>
      </c>
      <c r="G531" s="75" t="s">
        <v>113</v>
      </c>
      <c r="H531" s="75">
        <v>2</v>
      </c>
    </row>
    <row r="532" spans="2:8">
      <c r="B532" s="75" t="s">
        <v>446</v>
      </c>
      <c r="C532" s="75" t="s">
        <v>470</v>
      </c>
      <c r="D532" s="75">
        <v>95488</v>
      </c>
      <c r="E532" s="75" t="s">
        <v>109</v>
      </c>
      <c r="G532" s="75" t="s">
        <v>113</v>
      </c>
      <c r="H532" s="75">
        <v>1</v>
      </c>
    </row>
    <row r="533" spans="2:8">
      <c r="B533" s="75" t="s">
        <v>446</v>
      </c>
      <c r="C533" s="75" t="s">
        <v>471</v>
      </c>
      <c r="D533" s="75">
        <v>95490</v>
      </c>
      <c r="E533" s="75" t="s">
        <v>112</v>
      </c>
      <c r="G533" s="75" t="s">
        <v>113</v>
      </c>
      <c r="H533" s="75">
        <v>2</v>
      </c>
    </row>
    <row r="534" spans="2:8">
      <c r="B534" s="75" t="s">
        <v>446</v>
      </c>
      <c r="C534" s="75" t="s">
        <v>472</v>
      </c>
      <c r="D534" s="75">
        <v>95494</v>
      </c>
      <c r="E534" s="75" t="s">
        <v>112</v>
      </c>
      <c r="G534" s="75" t="s">
        <v>113</v>
      </c>
      <c r="H534" s="75">
        <v>2</v>
      </c>
    </row>
    <row r="535" spans="2:8">
      <c r="B535" s="75" t="s">
        <v>473</v>
      </c>
      <c r="C535" s="75" t="s">
        <v>474</v>
      </c>
      <c r="D535" s="75">
        <v>95301</v>
      </c>
      <c r="E535" s="75" t="s">
        <v>107</v>
      </c>
      <c r="G535" s="75" t="s">
        <v>113</v>
      </c>
      <c r="H535" s="75">
        <v>12</v>
      </c>
    </row>
    <row r="536" spans="2:8">
      <c r="B536" s="75" t="s">
        <v>473</v>
      </c>
      <c r="C536" s="75" t="s">
        <v>475</v>
      </c>
      <c r="D536" s="75">
        <v>95303</v>
      </c>
      <c r="E536" s="75" t="s">
        <v>107</v>
      </c>
      <c r="G536" s="75" t="s">
        <v>113</v>
      </c>
      <c r="H536" s="75">
        <v>12</v>
      </c>
    </row>
    <row r="537" spans="2:8">
      <c r="B537" s="75" t="s">
        <v>473</v>
      </c>
      <c r="C537" s="75" t="s">
        <v>476</v>
      </c>
      <c r="D537" s="75">
        <v>95312</v>
      </c>
      <c r="E537" s="75" t="s">
        <v>107</v>
      </c>
      <c r="G537" s="75" t="s">
        <v>113</v>
      </c>
      <c r="H537" s="75">
        <v>12</v>
      </c>
    </row>
    <row r="538" spans="2:8">
      <c r="B538" s="75" t="s">
        <v>473</v>
      </c>
      <c r="C538" s="75" t="s">
        <v>477</v>
      </c>
      <c r="D538" s="75">
        <v>95315</v>
      </c>
      <c r="E538" s="75" t="s">
        <v>107</v>
      </c>
      <c r="G538" s="75" t="s">
        <v>113</v>
      </c>
      <c r="H538" s="75">
        <v>12</v>
      </c>
    </row>
    <row r="539" spans="2:8">
      <c r="B539" s="75" t="s">
        <v>473</v>
      </c>
      <c r="C539" s="75" t="s">
        <v>478</v>
      </c>
      <c r="D539" s="75">
        <v>93620</v>
      </c>
      <c r="E539" s="75" t="s">
        <v>107</v>
      </c>
      <c r="G539" s="75" t="s">
        <v>113</v>
      </c>
      <c r="H539" s="75">
        <v>12</v>
      </c>
    </row>
    <row r="540" spans="2:8">
      <c r="B540" s="75" t="s">
        <v>473</v>
      </c>
      <c r="C540" s="75" t="s">
        <v>478</v>
      </c>
      <c r="D540" s="75">
        <v>93665</v>
      </c>
      <c r="E540" s="75" t="s">
        <v>107</v>
      </c>
      <c r="G540" s="75" t="s">
        <v>113</v>
      </c>
      <c r="H540" s="75">
        <v>12</v>
      </c>
    </row>
    <row r="541" spans="2:8">
      <c r="B541" s="75" t="s">
        <v>473</v>
      </c>
      <c r="C541" s="75" t="s">
        <v>479</v>
      </c>
      <c r="D541" s="75">
        <v>95317</v>
      </c>
      <c r="E541" s="75" t="s">
        <v>107</v>
      </c>
      <c r="G541" s="75" t="s">
        <v>113</v>
      </c>
      <c r="H541" s="75">
        <v>12</v>
      </c>
    </row>
    <row r="542" spans="2:8">
      <c r="B542" s="75" t="s">
        <v>473</v>
      </c>
      <c r="C542" s="75" t="s">
        <v>480</v>
      </c>
      <c r="D542" s="75">
        <v>95322</v>
      </c>
      <c r="E542" s="75" t="s">
        <v>107</v>
      </c>
      <c r="G542" s="75" t="s">
        <v>113</v>
      </c>
      <c r="H542" s="75">
        <v>12</v>
      </c>
    </row>
    <row r="543" spans="2:8">
      <c r="B543" s="75" t="s">
        <v>473</v>
      </c>
      <c r="C543" s="75" t="s">
        <v>481</v>
      </c>
      <c r="D543" s="75">
        <v>95324</v>
      </c>
      <c r="E543" s="75" t="s">
        <v>107</v>
      </c>
      <c r="G543" s="75" t="s">
        <v>113</v>
      </c>
      <c r="H543" s="75">
        <v>12</v>
      </c>
    </row>
    <row r="544" spans="2:8">
      <c r="B544" s="75" t="s">
        <v>473</v>
      </c>
      <c r="C544" s="75" t="s">
        <v>482</v>
      </c>
      <c r="D544" s="75">
        <v>95333</v>
      </c>
      <c r="E544" s="75" t="s">
        <v>107</v>
      </c>
      <c r="G544" s="75" t="s">
        <v>113</v>
      </c>
      <c r="H544" s="75">
        <v>12</v>
      </c>
    </row>
    <row r="545" spans="2:8">
      <c r="B545" s="75" t="s">
        <v>473</v>
      </c>
      <c r="C545" s="75" t="s">
        <v>483</v>
      </c>
      <c r="D545" s="75">
        <v>95334</v>
      </c>
      <c r="E545" s="75" t="s">
        <v>107</v>
      </c>
      <c r="G545" s="75" t="s">
        <v>113</v>
      </c>
      <c r="H545" s="75">
        <v>12</v>
      </c>
    </row>
    <row r="546" spans="2:8">
      <c r="B546" s="75" t="s">
        <v>473</v>
      </c>
      <c r="C546" s="75" t="s">
        <v>484</v>
      </c>
      <c r="D546" s="75">
        <v>93635</v>
      </c>
      <c r="E546" s="75" t="s">
        <v>107</v>
      </c>
      <c r="G546" s="75" t="s">
        <v>113</v>
      </c>
      <c r="H546" s="75">
        <v>12</v>
      </c>
    </row>
    <row r="547" spans="2:8">
      <c r="B547" s="75" t="s">
        <v>473</v>
      </c>
      <c r="C547" s="75" t="s">
        <v>473</v>
      </c>
      <c r="D547" s="75">
        <v>95340</v>
      </c>
      <c r="E547" s="75" t="s">
        <v>107</v>
      </c>
      <c r="G547" s="75" t="s">
        <v>113</v>
      </c>
      <c r="H547" s="75">
        <v>12</v>
      </c>
    </row>
    <row r="548" spans="2:8">
      <c r="B548" s="75" t="s">
        <v>473</v>
      </c>
      <c r="C548" s="75" t="s">
        <v>473</v>
      </c>
      <c r="D548" s="75">
        <v>95341</v>
      </c>
      <c r="E548" s="75" t="s">
        <v>107</v>
      </c>
      <c r="G548" s="75" t="s">
        <v>113</v>
      </c>
      <c r="H548" s="75">
        <v>12</v>
      </c>
    </row>
    <row r="549" spans="2:8">
      <c r="B549" s="75" t="s">
        <v>473</v>
      </c>
      <c r="C549" s="75" t="s">
        <v>473</v>
      </c>
      <c r="D549" s="75">
        <v>95343</v>
      </c>
      <c r="E549" s="73" t="s">
        <v>107</v>
      </c>
      <c r="G549" s="75" t="s">
        <v>113</v>
      </c>
      <c r="H549" s="75">
        <v>12</v>
      </c>
    </row>
    <row r="550" spans="2:8">
      <c r="B550" s="75" t="s">
        <v>473</v>
      </c>
      <c r="C550" s="75" t="s">
        <v>473</v>
      </c>
      <c r="D550" s="75">
        <v>95344</v>
      </c>
      <c r="E550" s="75" t="s">
        <v>107</v>
      </c>
      <c r="G550" s="75" t="s">
        <v>113</v>
      </c>
      <c r="H550" s="75">
        <v>12</v>
      </c>
    </row>
    <row r="551" spans="2:8">
      <c r="B551" s="75" t="s">
        <v>473</v>
      </c>
      <c r="C551" s="75" t="s">
        <v>473</v>
      </c>
      <c r="D551" s="75">
        <v>95348</v>
      </c>
      <c r="E551" s="75" t="s">
        <v>107</v>
      </c>
      <c r="G551" s="75" t="s">
        <v>113</v>
      </c>
      <c r="H551" s="75">
        <v>12</v>
      </c>
    </row>
    <row r="552" spans="2:8">
      <c r="B552" s="75" t="s">
        <v>473</v>
      </c>
      <c r="C552" s="75" t="s">
        <v>485</v>
      </c>
      <c r="D552" s="75">
        <v>95365</v>
      </c>
      <c r="E552" s="75" t="s">
        <v>107</v>
      </c>
      <c r="G552" s="75" t="s">
        <v>113</v>
      </c>
      <c r="H552" s="75">
        <v>12</v>
      </c>
    </row>
    <row r="553" spans="2:8">
      <c r="B553" s="75" t="s">
        <v>473</v>
      </c>
      <c r="C553" s="75" t="s">
        <v>486</v>
      </c>
      <c r="D553" s="75">
        <v>95322</v>
      </c>
      <c r="E553" s="75" t="s">
        <v>107</v>
      </c>
      <c r="G553" s="75" t="s">
        <v>113</v>
      </c>
      <c r="H553" s="75">
        <v>12</v>
      </c>
    </row>
    <row r="554" spans="2:8">
      <c r="B554" s="75" t="s">
        <v>473</v>
      </c>
      <c r="C554" s="75" t="s">
        <v>487</v>
      </c>
      <c r="D554" s="75">
        <v>95369</v>
      </c>
      <c r="E554" s="75" t="s">
        <v>107</v>
      </c>
      <c r="G554" s="75" t="s">
        <v>113</v>
      </c>
      <c r="H554" s="75">
        <v>12</v>
      </c>
    </row>
    <row r="555" spans="2:8">
      <c r="B555" s="75" t="s">
        <v>473</v>
      </c>
      <c r="C555" s="75" t="s">
        <v>488</v>
      </c>
      <c r="D555" s="75">
        <v>93665</v>
      </c>
      <c r="E555" s="75" t="s">
        <v>107</v>
      </c>
      <c r="G555" s="75" t="s">
        <v>113</v>
      </c>
      <c r="H555" s="75">
        <v>12</v>
      </c>
    </row>
    <row r="556" spans="2:8">
      <c r="B556" s="75" t="s">
        <v>473</v>
      </c>
      <c r="C556" s="75" t="s">
        <v>489</v>
      </c>
      <c r="D556" s="75">
        <v>95374</v>
      </c>
      <c r="E556" s="75" t="s">
        <v>107</v>
      </c>
      <c r="G556" s="75" t="s">
        <v>113</v>
      </c>
      <c r="H556" s="75">
        <v>12</v>
      </c>
    </row>
    <row r="557" spans="2:8">
      <c r="B557" s="75" t="s">
        <v>473</v>
      </c>
      <c r="C557" s="75" t="s">
        <v>490</v>
      </c>
      <c r="D557" s="75">
        <v>95388</v>
      </c>
      <c r="E557" s="75" t="s">
        <v>107</v>
      </c>
      <c r="G557" s="75" t="s">
        <v>113</v>
      </c>
      <c r="H557" s="75">
        <v>12</v>
      </c>
    </row>
    <row r="558" spans="2:8">
      <c r="B558" s="75" t="s">
        <v>491</v>
      </c>
      <c r="C558" s="75" t="s">
        <v>492</v>
      </c>
      <c r="D558" s="75">
        <v>95004</v>
      </c>
      <c r="E558" s="75" t="s">
        <v>109</v>
      </c>
      <c r="G558" s="75" t="s">
        <v>113</v>
      </c>
      <c r="H558" s="75">
        <v>4</v>
      </c>
    </row>
    <row r="559" spans="2:8">
      <c r="B559" s="75" t="s">
        <v>491</v>
      </c>
      <c r="C559" s="75" t="s">
        <v>493</v>
      </c>
      <c r="D559" s="75">
        <v>93920</v>
      </c>
      <c r="E559" s="75" t="s">
        <v>109</v>
      </c>
      <c r="G559" s="75" t="s">
        <v>113</v>
      </c>
      <c r="H559" s="75">
        <v>3</v>
      </c>
    </row>
    <row r="560" spans="2:8">
      <c r="B560" s="75" t="s">
        <v>491</v>
      </c>
      <c r="C560" s="75" t="s">
        <v>494</v>
      </c>
      <c r="D560" s="75">
        <v>93426</v>
      </c>
      <c r="E560" s="75" t="s">
        <v>112</v>
      </c>
      <c r="G560" s="75" t="s">
        <v>113</v>
      </c>
      <c r="H560" s="75">
        <v>4</v>
      </c>
    </row>
    <row r="561" spans="2:8">
      <c r="B561" s="75" t="s">
        <v>491</v>
      </c>
      <c r="C561" s="75" t="s">
        <v>495</v>
      </c>
      <c r="D561" s="75">
        <v>93921</v>
      </c>
      <c r="E561" s="75" t="s">
        <v>109</v>
      </c>
      <c r="G561" s="75" t="s">
        <v>113</v>
      </c>
      <c r="H561" s="75">
        <v>3</v>
      </c>
    </row>
    <row r="562" spans="2:8">
      <c r="B562" s="75" t="s">
        <v>491</v>
      </c>
      <c r="C562" s="75" t="s">
        <v>495</v>
      </c>
      <c r="D562" s="75">
        <v>93922</v>
      </c>
      <c r="E562" s="75" t="s">
        <v>109</v>
      </c>
      <c r="G562" s="75" t="s">
        <v>113</v>
      </c>
      <c r="H562" s="75">
        <v>3</v>
      </c>
    </row>
    <row r="563" spans="2:8">
      <c r="B563" s="75" t="s">
        <v>491</v>
      </c>
      <c r="C563" s="75" t="s">
        <v>495</v>
      </c>
      <c r="D563" s="75">
        <v>93923</v>
      </c>
      <c r="E563" s="75" t="s">
        <v>109</v>
      </c>
      <c r="G563" s="75" t="s">
        <v>113</v>
      </c>
      <c r="H563" s="75">
        <v>3</v>
      </c>
    </row>
    <row r="564" spans="2:8">
      <c r="B564" s="75" t="s">
        <v>491</v>
      </c>
      <c r="C564" s="75" t="s">
        <v>496</v>
      </c>
      <c r="D564" s="75">
        <v>93924</v>
      </c>
      <c r="E564" s="75" t="s">
        <v>109</v>
      </c>
      <c r="G564" s="75" t="s">
        <v>113</v>
      </c>
      <c r="H564" s="75">
        <v>3</v>
      </c>
    </row>
    <row r="565" spans="2:8">
      <c r="B565" s="75" t="s">
        <v>491</v>
      </c>
      <c r="C565" s="75" t="s">
        <v>497</v>
      </c>
      <c r="D565" s="75">
        <v>95012</v>
      </c>
      <c r="E565" s="75" t="s">
        <v>109</v>
      </c>
      <c r="G565" s="75" t="s">
        <v>113</v>
      </c>
      <c r="H565" s="75">
        <v>3</v>
      </c>
    </row>
    <row r="566" spans="2:8">
      <c r="B566" s="75" t="s">
        <v>491</v>
      </c>
      <c r="C566" s="75" t="s">
        <v>498</v>
      </c>
      <c r="D566" s="75">
        <v>93925</v>
      </c>
      <c r="E566" s="75" t="s">
        <v>112</v>
      </c>
      <c r="G566" s="75" t="s">
        <v>113</v>
      </c>
      <c r="H566" s="75">
        <v>3</v>
      </c>
    </row>
    <row r="567" spans="2:8">
      <c r="B567" s="75" t="s">
        <v>491</v>
      </c>
      <c r="C567" s="75" t="s">
        <v>499</v>
      </c>
      <c r="D567" s="75">
        <v>93940</v>
      </c>
      <c r="E567" s="75" t="s">
        <v>109</v>
      </c>
      <c r="G567" s="75" t="s">
        <v>113</v>
      </c>
      <c r="H567" s="75">
        <v>3</v>
      </c>
    </row>
    <row r="568" spans="2:8">
      <c r="B568" s="75" t="s">
        <v>491</v>
      </c>
      <c r="C568" s="75" t="s">
        <v>500</v>
      </c>
      <c r="D568" s="75">
        <v>93926</v>
      </c>
      <c r="E568" s="75" t="s">
        <v>112</v>
      </c>
      <c r="G568" s="75" t="s">
        <v>113</v>
      </c>
      <c r="H568" s="75">
        <v>3</v>
      </c>
    </row>
    <row r="569" spans="2:8">
      <c r="B569" s="75" t="s">
        <v>491</v>
      </c>
      <c r="C569" s="75" t="s">
        <v>501</v>
      </c>
      <c r="D569" s="75">
        <v>93927</v>
      </c>
      <c r="E569" s="75" t="s">
        <v>112</v>
      </c>
      <c r="G569" s="75" t="s">
        <v>113</v>
      </c>
      <c r="H569" s="75">
        <v>4</v>
      </c>
    </row>
    <row r="570" spans="2:8">
      <c r="B570" s="75" t="s">
        <v>491</v>
      </c>
      <c r="C570" s="75" t="s">
        <v>502</v>
      </c>
      <c r="D570" s="75">
        <v>93928</v>
      </c>
      <c r="E570" s="75" t="s">
        <v>112</v>
      </c>
      <c r="G570" s="75" t="s">
        <v>113</v>
      </c>
      <c r="H570" s="75">
        <v>4</v>
      </c>
    </row>
    <row r="571" spans="2:8">
      <c r="B571" s="75" t="s">
        <v>491</v>
      </c>
      <c r="C571" s="75" t="s">
        <v>503</v>
      </c>
      <c r="D571" s="75">
        <v>93930</v>
      </c>
      <c r="E571" s="75" t="s">
        <v>112</v>
      </c>
      <c r="G571" s="75" t="s">
        <v>113</v>
      </c>
      <c r="H571" s="75">
        <v>4</v>
      </c>
    </row>
    <row r="572" spans="2:8">
      <c r="B572" s="75" t="s">
        <v>491</v>
      </c>
      <c r="C572" s="75" t="s">
        <v>504</v>
      </c>
      <c r="D572" s="75">
        <v>93932</v>
      </c>
      <c r="E572" s="75" t="s">
        <v>112</v>
      </c>
      <c r="G572" s="75" t="s">
        <v>113</v>
      </c>
      <c r="H572" s="75">
        <v>4</v>
      </c>
    </row>
    <row r="573" spans="2:8">
      <c r="B573" s="75" t="s">
        <v>491</v>
      </c>
      <c r="C573" s="75" t="s">
        <v>505</v>
      </c>
      <c r="D573" s="75">
        <v>93933</v>
      </c>
      <c r="E573" s="75" t="s">
        <v>109</v>
      </c>
      <c r="G573" s="75" t="s">
        <v>113</v>
      </c>
      <c r="H573" s="75">
        <v>3</v>
      </c>
    </row>
    <row r="574" spans="2:8">
      <c r="B574" s="75" t="s">
        <v>491</v>
      </c>
      <c r="C574" s="75" t="s">
        <v>491</v>
      </c>
      <c r="D574" s="75">
        <v>93940</v>
      </c>
      <c r="E574" s="75" t="s">
        <v>109</v>
      </c>
      <c r="G574" s="75" t="s">
        <v>113</v>
      </c>
      <c r="H574" s="75">
        <v>3</v>
      </c>
    </row>
    <row r="575" spans="2:8">
      <c r="B575" s="75" t="s">
        <v>491</v>
      </c>
      <c r="C575" s="75" t="s">
        <v>491</v>
      </c>
      <c r="D575" s="75">
        <v>93942</v>
      </c>
      <c r="E575" s="73" t="s">
        <v>109</v>
      </c>
      <c r="G575" s="75" t="s">
        <v>113</v>
      </c>
      <c r="H575" s="75">
        <v>3</v>
      </c>
    </row>
    <row r="576" spans="2:8">
      <c r="B576" s="75" t="s">
        <v>491</v>
      </c>
      <c r="C576" s="75" t="s">
        <v>491</v>
      </c>
      <c r="D576" s="75">
        <v>93943</v>
      </c>
      <c r="E576" s="75" t="s">
        <v>109</v>
      </c>
      <c r="G576" s="75" t="s">
        <v>113</v>
      </c>
      <c r="H576" s="75">
        <v>3</v>
      </c>
    </row>
    <row r="577" spans="2:8">
      <c r="B577" s="75" t="s">
        <v>491</v>
      </c>
      <c r="C577" s="75" t="s">
        <v>491</v>
      </c>
      <c r="D577" s="75">
        <v>93944</v>
      </c>
      <c r="E577" s="73" t="s">
        <v>109</v>
      </c>
      <c r="G577" s="75" t="s">
        <v>113</v>
      </c>
      <c r="H577" s="75">
        <v>3</v>
      </c>
    </row>
    <row r="578" spans="2:8">
      <c r="B578" s="75" t="s">
        <v>491</v>
      </c>
      <c r="C578" s="75" t="s">
        <v>506</v>
      </c>
      <c r="D578" s="75">
        <v>95039</v>
      </c>
      <c r="E578" s="75" t="s">
        <v>109</v>
      </c>
      <c r="G578" s="75" t="s">
        <v>113</v>
      </c>
      <c r="H578" s="75">
        <v>3</v>
      </c>
    </row>
    <row r="579" spans="2:8">
      <c r="B579" s="75" t="s">
        <v>491</v>
      </c>
      <c r="C579" s="75" t="s">
        <v>507</v>
      </c>
      <c r="D579" s="75">
        <v>93950</v>
      </c>
      <c r="E579" s="75" t="s">
        <v>109</v>
      </c>
      <c r="G579" s="75" t="s">
        <v>113</v>
      </c>
      <c r="H579" s="75">
        <v>3</v>
      </c>
    </row>
    <row r="580" spans="2:8">
      <c r="B580" s="75" t="s">
        <v>491</v>
      </c>
      <c r="C580" s="75" t="s">
        <v>508</v>
      </c>
      <c r="D580" s="75">
        <v>93953</v>
      </c>
      <c r="E580" s="75" t="s">
        <v>109</v>
      </c>
      <c r="G580" s="75" t="s">
        <v>113</v>
      </c>
      <c r="H580" s="75">
        <v>3</v>
      </c>
    </row>
    <row r="581" spans="2:8">
      <c r="B581" s="75" t="s">
        <v>491</v>
      </c>
      <c r="C581" s="75" t="s">
        <v>509</v>
      </c>
      <c r="D581" s="75">
        <v>93907</v>
      </c>
      <c r="E581" s="75" t="s">
        <v>109</v>
      </c>
      <c r="G581" s="75" t="s">
        <v>113</v>
      </c>
      <c r="H581" s="75">
        <v>3</v>
      </c>
    </row>
    <row r="582" spans="2:8">
      <c r="B582" s="75" t="s">
        <v>491</v>
      </c>
      <c r="C582" s="75" t="s">
        <v>510</v>
      </c>
      <c r="D582" s="75">
        <v>93901</v>
      </c>
      <c r="E582" s="75" t="s">
        <v>109</v>
      </c>
      <c r="G582" s="75" t="s">
        <v>113</v>
      </c>
      <c r="H582" s="75">
        <v>3</v>
      </c>
    </row>
    <row r="583" spans="2:8">
      <c r="B583" s="75" t="s">
        <v>491</v>
      </c>
      <c r="C583" s="75" t="s">
        <v>510</v>
      </c>
      <c r="D583" s="75">
        <v>93902</v>
      </c>
      <c r="E583" s="73" t="s">
        <v>109</v>
      </c>
      <c r="G583" s="75" t="s">
        <v>113</v>
      </c>
      <c r="H583" s="75">
        <v>3</v>
      </c>
    </row>
    <row r="584" spans="2:8">
      <c r="B584" s="75" t="s">
        <v>491</v>
      </c>
      <c r="C584" s="75" t="s">
        <v>510</v>
      </c>
      <c r="D584" s="75">
        <v>93905</v>
      </c>
      <c r="E584" s="75" t="s">
        <v>109</v>
      </c>
      <c r="G584" s="75" t="s">
        <v>113</v>
      </c>
      <c r="H584" s="75">
        <v>3</v>
      </c>
    </row>
    <row r="585" spans="2:8">
      <c r="B585" s="75" t="s">
        <v>491</v>
      </c>
      <c r="C585" s="75" t="s">
        <v>510</v>
      </c>
      <c r="D585" s="75">
        <v>93906</v>
      </c>
      <c r="E585" s="75" t="s">
        <v>109</v>
      </c>
      <c r="G585" s="75" t="s">
        <v>113</v>
      </c>
      <c r="H585" s="75">
        <v>3</v>
      </c>
    </row>
    <row r="586" spans="2:8">
      <c r="B586" s="75" t="s">
        <v>491</v>
      </c>
      <c r="C586" s="75" t="s">
        <v>510</v>
      </c>
      <c r="D586" s="75">
        <v>93907</v>
      </c>
      <c r="E586" s="75" t="s">
        <v>109</v>
      </c>
      <c r="G586" s="75" t="s">
        <v>113</v>
      </c>
      <c r="H586" s="75">
        <v>3</v>
      </c>
    </row>
    <row r="587" spans="2:8">
      <c r="B587" s="75" t="s">
        <v>491</v>
      </c>
      <c r="C587" s="75" t="s">
        <v>510</v>
      </c>
      <c r="D587" s="75">
        <v>93908</v>
      </c>
      <c r="E587" s="75" t="s">
        <v>109</v>
      </c>
      <c r="G587" s="75" t="s">
        <v>113</v>
      </c>
      <c r="H587" s="75">
        <v>3</v>
      </c>
    </row>
    <row r="588" spans="2:8">
      <c r="B588" s="75" t="s">
        <v>491</v>
      </c>
      <c r="C588" s="75" t="s">
        <v>510</v>
      </c>
      <c r="D588" s="75">
        <v>93912</v>
      </c>
      <c r="E588" s="73" t="s">
        <v>109</v>
      </c>
      <c r="G588" s="75" t="s">
        <v>113</v>
      </c>
      <c r="H588" s="75">
        <v>3</v>
      </c>
    </row>
    <row r="589" spans="2:8">
      <c r="B589" s="75" t="s">
        <v>491</v>
      </c>
      <c r="C589" s="75" t="s">
        <v>510</v>
      </c>
      <c r="D589" s="75">
        <v>93915</v>
      </c>
      <c r="E589" s="75" t="s">
        <v>109</v>
      </c>
      <c r="G589" s="75" t="s">
        <v>113</v>
      </c>
      <c r="H589" s="75">
        <v>3</v>
      </c>
    </row>
    <row r="590" spans="2:8">
      <c r="B590" s="75" t="s">
        <v>491</v>
      </c>
      <c r="C590" s="75" t="s">
        <v>510</v>
      </c>
      <c r="D590" s="75">
        <v>93962</v>
      </c>
      <c r="E590" s="75" t="s">
        <v>109</v>
      </c>
      <c r="G590" s="75" t="s">
        <v>113</v>
      </c>
      <c r="H590" s="75">
        <v>3</v>
      </c>
    </row>
    <row r="591" spans="2:8">
      <c r="B591" s="75" t="s">
        <v>491</v>
      </c>
      <c r="C591" s="75" t="s">
        <v>511</v>
      </c>
      <c r="D591" s="75">
        <v>93450</v>
      </c>
      <c r="E591" s="75" t="s">
        <v>112</v>
      </c>
      <c r="G591" s="75" t="s">
        <v>113</v>
      </c>
      <c r="H591" s="75">
        <v>4</v>
      </c>
    </row>
    <row r="592" spans="2:8">
      <c r="B592" s="75" t="s">
        <v>491</v>
      </c>
      <c r="C592" s="75" t="s">
        <v>512</v>
      </c>
      <c r="D592" s="75">
        <v>93954</v>
      </c>
      <c r="E592" s="75" t="s">
        <v>112</v>
      </c>
      <c r="G592" s="75" t="s">
        <v>113</v>
      </c>
      <c r="H592" s="75">
        <v>4</v>
      </c>
    </row>
    <row r="593" spans="2:8">
      <c r="B593" s="75" t="s">
        <v>491</v>
      </c>
      <c r="C593" s="75" t="s">
        <v>513</v>
      </c>
      <c r="D593" s="75">
        <v>93955</v>
      </c>
      <c r="E593" s="75" t="s">
        <v>109</v>
      </c>
      <c r="G593" s="75" t="s">
        <v>113</v>
      </c>
      <c r="H593" s="75">
        <v>3</v>
      </c>
    </row>
    <row r="594" spans="2:8">
      <c r="B594" s="75" t="s">
        <v>491</v>
      </c>
      <c r="C594" s="75" t="s">
        <v>514</v>
      </c>
      <c r="D594" s="75">
        <v>93955</v>
      </c>
      <c r="E594" s="75" t="s">
        <v>109</v>
      </c>
      <c r="G594" s="75" t="s">
        <v>113</v>
      </c>
      <c r="H594" s="75">
        <v>3</v>
      </c>
    </row>
    <row r="595" spans="2:8">
      <c r="B595" s="75" t="s">
        <v>491</v>
      </c>
      <c r="C595" s="75" t="s">
        <v>515</v>
      </c>
      <c r="D595" s="75">
        <v>93960</v>
      </c>
      <c r="E595" s="75" t="s">
        <v>112</v>
      </c>
      <c r="G595" s="75" t="s">
        <v>113</v>
      </c>
      <c r="H595" s="75">
        <v>3</v>
      </c>
    </row>
    <row r="596" spans="2:8">
      <c r="B596" s="75" t="s">
        <v>491</v>
      </c>
      <c r="C596" s="75" t="s">
        <v>516</v>
      </c>
      <c r="D596" s="75">
        <v>93962</v>
      </c>
      <c r="E596" s="75" t="s">
        <v>109</v>
      </c>
      <c r="G596" s="75" t="s">
        <v>113</v>
      </c>
      <c r="H596" s="75">
        <v>3</v>
      </c>
    </row>
    <row r="597" spans="2:8">
      <c r="B597" s="75" t="s">
        <v>517</v>
      </c>
      <c r="C597" s="75" t="s">
        <v>518</v>
      </c>
      <c r="D597" s="75">
        <v>94503</v>
      </c>
      <c r="E597" s="75" t="s">
        <v>108</v>
      </c>
      <c r="G597" s="75" t="s">
        <v>113</v>
      </c>
      <c r="H597" s="75">
        <v>2</v>
      </c>
    </row>
    <row r="598" spans="2:8">
      <c r="B598" s="75" t="s">
        <v>517</v>
      </c>
      <c r="C598" s="75" t="s">
        <v>519</v>
      </c>
      <c r="D598" s="75">
        <v>94508</v>
      </c>
      <c r="E598" s="75" t="s">
        <v>112</v>
      </c>
      <c r="G598" s="75" t="s">
        <v>113</v>
      </c>
      <c r="H598" s="75">
        <v>2</v>
      </c>
    </row>
    <row r="599" spans="2:8">
      <c r="B599" s="75" t="s">
        <v>517</v>
      </c>
      <c r="C599" s="75" t="s">
        <v>519</v>
      </c>
      <c r="D599" s="75">
        <v>94576</v>
      </c>
      <c r="E599" s="75" t="s">
        <v>112</v>
      </c>
      <c r="G599" s="75" t="s">
        <v>113</v>
      </c>
      <c r="H599" s="75">
        <v>2</v>
      </c>
    </row>
    <row r="600" spans="2:8">
      <c r="B600" s="75" t="s">
        <v>517</v>
      </c>
      <c r="C600" s="75" t="s">
        <v>520</v>
      </c>
      <c r="D600" s="75">
        <v>94515</v>
      </c>
      <c r="E600" s="75" t="s">
        <v>112</v>
      </c>
      <c r="G600" s="75" t="s">
        <v>113</v>
      </c>
      <c r="H600" s="75">
        <v>2</v>
      </c>
    </row>
    <row r="601" spans="2:8">
      <c r="B601" s="75" t="s">
        <v>517</v>
      </c>
      <c r="C601" s="75" t="s">
        <v>521</v>
      </c>
      <c r="D601" s="75">
        <v>94576</v>
      </c>
      <c r="E601" s="75" t="s">
        <v>112</v>
      </c>
      <c r="G601" s="75" t="s">
        <v>113</v>
      </c>
      <c r="H601" s="75">
        <v>2</v>
      </c>
    </row>
    <row r="602" spans="2:8">
      <c r="B602" s="75" t="s">
        <v>517</v>
      </c>
      <c r="C602" s="75" t="s">
        <v>517</v>
      </c>
      <c r="D602" s="75">
        <v>94558</v>
      </c>
      <c r="E602" s="75" t="s">
        <v>108</v>
      </c>
      <c r="G602" s="75" t="s">
        <v>113</v>
      </c>
      <c r="H602" s="75">
        <v>2</v>
      </c>
    </row>
    <row r="603" spans="2:8">
      <c r="B603" s="75" t="s">
        <v>517</v>
      </c>
      <c r="C603" s="75" t="s">
        <v>517</v>
      </c>
      <c r="D603" s="75">
        <v>94559</v>
      </c>
      <c r="E603" s="75" t="s">
        <v>112</v>
      </c>
      <c r="G603" s="75" t="s">
        <v>113</v>
      </c>
      <c r="H603" s="75">
        <v>2</v>
      </c>
    </row>
    <row r="604" spans="2:8">
      <c r="B604" s="75" t="s">
        <v>517</v>
      </c>
      <c r="C604" s="75" t="s">
        <v>517</v>
      </c>
      <c r="D604" s="75">
        <v>94581</v>
      </c>
      <c r="E604" s="73" t="s">
        <v>112</v>
      </c>
      <c r="G604" s="75" t="s">
        <v>113</v>
      </c>
      <c r="H604" s="75">
        <v>2</v>
      </c>
    </row>
    <row r="605" spans="2:8">
      <c r="B605" s="75" t="s">
        <v>517</v>
      </c>
      <c r="C605" s="75" t="s">
        <v>522</v>
      </c>
      <c r="D605" s="75">
        <v>94562</v>
      </c>
      <c r="E605" s="75" t="s">
        <v>112</v>
      </c>
      <c r="G605" s="75" t="s">
        <v>113</v>
      </c>
      <c r="H605" s="75">
        <v>2</v>
      </c>
    </row>
    <row r="606" spans="2:8">
      <c r="B606" s="75" t="s">
        <v>517</v>
      </c>
      <c r="C606" s="75" t="s">
        <v>523</v>
      </c>
      <c r="D606" s="75">
        <v>94567</v>
      </c>
      <c r="E606" s="75" t="s">
        <v>112</v>
      </c>
      <c r="G606" s="75" t="s">
        <v>113</v>
      </c>
      <c r="H606" s="75">
        <v>2</v>
      </c>
    </row>
    <row r="607" spans="2:8">
      <c r="B607" s="75" t="s">
        <v>517</v>
      </c>
      <c r="C607" s="75" t="s">
        <v>524</v>
      </c>
      <c r="D607" s="75">
        <v>94573</v>
      </c>
      <c r="E607" s="75" t="s">
        <v>112</v>
      </c>
      <c r="G607" s="75" t="s">
        <v>113</v>
      </c>
      <c r="H607" s="75">
        <v>2</v>
      </c>
    </row>
    <row r="608" spans="2:8">
      <c r="B608" s="75" t="s">
        <v>517</v>
      </c>
      <c r="C608" s="75" t="s">
        <v>525</v>
      </c>
      <c r="D608" s="75">
        <v>94574</v>
      </c>
      <c r="E608" s="75" t="s">
        <v>112</v>
      </c>
      <c r="G608" s="75" t="s">
        <v>113</v>
      </c>
      <c r="H608" s="75">
        <v>2</v>
      </c>
    </row>
    <row r="609" spans="2:8">
      <c r="B609" s="75" t="s">
        <v>517</v>
      </c>
      <c r="C609" s="75" t="s">
        <v>526</v>
      </c>
      <c r="D609" s="75">
        <v>94503</v>
      </c>
      <c r="E609" s="75" t="s">
        <v>108</v>
      </c>
      <c r="G609" s="75" t="s">
        <v>113</v>
      </c>
      <c r="H609" s="75">
        <v>2</v>
      </c>
    </row>
    <row r="610" spans="2:8">
      <c r="B610" s="75" t="s">
        <v>517</v>
      </c>
      <c r="C610" s="75" t="s">
        <v>527</v>
      </c>
      <c r="D610" s="75">
        <v>94599</v>
      </c>
      <c r="E610" s="75" t="s">
        <v>112</v>
      </c>
      <c r="G610" s="75" t="s">
        <v>113</v>
      </c>
      <c r="H610" s="75">
        <v>2</v>
      </c>
    </row>
    <row r="611" spans="2:8">
      <c r="B611" s="75" t="s">
        <v>528</v>
      </c>
      <c r="C611" s="75" t="s">
        <v>529</v>
      </c>
      <c r="D611" s="75">
        <v>95924</v>
      </c>
      <c r="E611" s="75" t="s">
        <v>105</v>
      </c>
      <c r="G611" s="75" t="s">
        <v>113</v>
      </c>
      <c r="H611" s="75">
        <v>11</v>
      </c>
    </row>
    <row r="612" spans="2:8">
      <c r="B612" s="75" t="s">
        <v>528</v>
      </c>
      <c r="C612" s="75" t="s">
        <v>530</v>
      </c>
      <c r="D612" s="75">
        <v>95712</v>
      </c>
      <c r="E612" s="75" t="s">
        <v>105</v>
      </c>
      <c r="G612" s="75" t="s">
        <v>113</v>
      </c>
      <c r="H612" s="75">
        <v>11</v>
      </c>
    </row>
    <row r="613" spans="2:8">
      <c r="B613" s="75" t="s">
        <v>528</v>
      </c>
      <c r="C613" s="75" t="s">
        <v>531</v>
      </c>
      <c r="D613" s="75">
        <v>95945</v>
      </c>
      <c r="E613" s="75" t="s">
        <v>105</v>
      </c>
      <c r="G613" s="75" t="s">
        <v>113</v>
      </c>
      <c r="H613" s="75">
        <v>11</v>
      </c>
    </row>
    <row r="614" spans="2:8">
      <c r="B614" s="75" t="s">
        <v>528</v>
      </c>
      <c r="C614" s="75" t="s">
        <v>531</v>
      </c>
      <c r="D614" s="75">
        <v>95949</v>
      </c>
      <c r="E614" s="75" t="s">
        <v>105</v>
      </c>
      <c r="G614" s="75" t="s">
        <v>113</v>
      </c>
      <c r="H614" s="75">
        <v>11</v>
      </c>
    </row>
    <row r="615" spans="2:8">
      <c r="B615" s="75" t="s">
        <v>528</v>
      </c>
      <c r="C615" s="75" t="s">
        <v>532</v>
      </c>
      <c r="D615" s="75">
        <v>95959</v>
      </c>
      <c r="E615" s="75" t="s">
        <v>105</v>
      </c>
      <c r="G615" s="75" t="s">
        <v>113</v>
      </c>
      <c r="H615" s="75">
        <v>11</v>
      </c>
    </row>
    <row r="616" spans="2:8">
      <c r="B616" s="75" t="s">
        <v>528</v>
      </c>
      <c r="C616" s="75" t="s">
        <v>533</v>
      </c>
      <c r="D616" s="75">
        <v>95960</v>
      </c>
      <c r="E616" s="75" t="s">
        <v>105</v>
      </c>
      <c r="G616" s="75" t="s">
        <v>113</v>
      </c>
      <c r="H616" s="75">
        <v>16</v>
      </c>
    </row>
    <row r="617" spans="2:8">
      <c r="B617" s="75" t="s">
        <v>528</v>
      </c>
      <c r="C617" s="75" t="s">
        <v>534</v>
      </c>
      <c r="D617" s="75">
        <v>95946</v>
      </c>
      <c r="E617" s="75" t="s">
        <v>105</v>
      </c>
      <c r="G617" s="75" t="s">
        <v>113</v>
      </c>
      <c r="H617" s="75">
        <v>11</v>
      </c>
    </row>
    <row r="618" spans="2:8">
      <c r="B618" s="75" t="s">
        <v>528</v>
      </c>
      <c r="C618" s="75" t="s">
        <v>535</v>
      </c>
      <c r="D618" s="75">
        <v>95975</v>
      </c>
      <c r="E618" s="75" t="s">
        <v>105</v>
      </c>
      <c r="G618" s="75" t="s">
        <v>113</v>
      </c>
      <c r="H618" s="75">
        <v>11</v>
      </c>
    </row>
    <row r="619" spans="2:8">
      <c r="B619" s="75" t="s">
        <v>528</v>
      </c>
      <c r="C619" s="75" t="s">
        <v>536</v>
      </c>
      <c r="D619" s="75">
        <v>95977</v>
      </c>
      <c r="E619" s="75" t="s">
        <v>105</v>
      </c>
      <c r="G619" s="75" t="s">
        <v>113</v>
      </c>
      <c r="H619" s="75">
        <v>11</v>
      </c>
    </row>
    <row r="620" spans="2:8">
      <c r="B620" s="75" t="s">
        <v>528</v>
      </c>
      <c r="C620" s="75" t="s">
        <v>537</v>
      </c>
      <c r="D620" s="75">
        <v>95728</v>
      </c>
      <c r="E620" s="75" t="s">
        <v>897</v>
      </c>
      <c r="G620" s="75" t="s">
        <v>113</v>
      </c>
      <c r="H620" s="75">
        <v>16</v>
      </c>
    </row>
    <row r="621" spans="2:8">
      <c r="B621" s="75" t="s">
        <v>528</v>
      </c>
      <c r="C621" s="75" t="s">
        <v>538</v>
      </c>
      <c r="D621" s="75">
        <v>95986</v>
      </c>
      <c r="E621" s="75" t="s">
        <v>105</v>
      </c>
      <c r="G621" s="75" t="s">
        <v>113</v>
      </c>
      <c r="H621" s="75">
        <v>16</v>
      </c>
    </row>
    <row r="622" spans="2:8">
      <c r="B622" s="75" t="s">
        <v>539</v>
      </c>
      <c r="C622" s="75" t="s">
        <v>540</v>
      </c>
      <c r="D622" s="75">
        <v>95701</v>
      </c>
      <c r="E622" s="75" t="s">
        <v>113</v>
      </c>
      <c r="G622" s="75" t="s">
        <v>113</v>
      </c>
      <c r="H622" s="75">
        <v>16</v>
      </c>
    </row>
    <row r="623" spans="2:8">
      <c r="B623" s="75" t="s">
        <v>539</v>
      </c>
      <c r="C623" s="75" t="s">
        <v>540</v>
      </c>
      <c r="D623" s="75">
        <v>95715</v>
      </c>
      <c r="E623" s="75" t="s">
        <v>113</v>
      </c>
      <c r="G623" s="75" t="s">
        <v>113</v>
      </c>
      <c r="H623" s="75">
        <v>16</v>
      </c>
    </row>
    <row r="624" spans="2:8">
      <c r="B624" s="75" t="s">
        <v>539</v>
      </c>
      <c r="C624" s="75" t="s">
        <v>541</v>
      </c>
      <c r="D624" s="75">
        <v>95703</v>
      </c>
      <c r="E624" s="75" t="s">
        <v>105</v>
      </c>
      <c r="G624" s="75" t="s">
        <v>113</v>
      </c>
      <c r="H624" s="75">
        <v>11</v>
      </c>
    </row>
    <row r="625" spans="2:8">
      <c r="B625" s="75" t="s">
        <v>539</v>
      </c>
      <c r="C625" s="75" t="s">
        <v>542</v>
      </c>
      <c r="D625" s="75">
        <v>95602</v>
      </c>
      <c r="E625" s="75" t="s">
        <v>105</v>
      </c>
      <c r="G625" s="75" t="s">
        <v>113</v>
      </c>
      <c r="H625" s="75">
        <v>11</v>
      </c>
    </row>
    <row r="626" spans="2:8">
      <c r="B626" s="75" t="s">
        <v>539</v>
      </c>
      <c r="C626" s="75" t="s">
        <v>542</v>
      </c>
      <c r="D626" s="75">
        <v>95603</v>
      </c>
      <c r="E626" s="75" t="s">
        <v>105</v>
      </c>
      <c r="G626" s="75" t="s">
        <v>113</v>
      </c>
      <c r="H626" s="75">
        <v>11</v>
      </c>
    </row>
    <row r="627" spans="2:8">
      <c r="B627" s="75" t="s">
        <v>539</v>
      </c>
      <c r="C627" s="75" t="s">
        <v>542</v>
      </c>
      <c r="D627" s="75">
        <v>95604</v>
      </c>
      <c r="E627" s="75" t="s">
        <v>108</v>
      </c>
      <c r="G627" s="75" t="s">
        <v>113</v>
      </c>
      <c r="H627" s="75">
        <v>11</v>
      </c>
    </row>
    <row r="628" spans="2:8">
      <c r="B628" s="75" t="s">
        <v>539</v>
      </c>
      <c r="C628" s="75" t="s">
        <v>543</v>
      </c>
      <c r="D628" s="75">
        <v>95713</v>
      </c>
      <c r="E628" s="75" t="s">
        <v>105</v>
      </c>
      <c r="G628" s="75" t="s">
        <v>113</v>
      </c>
      <c r="H628" s="75">
        <v>11</v>
      </c>
    </row>
    <row r="629" spans="2:8">
      <c r="B629" s="75" t="s">
        <v>539</v>
      </c>
      <c r="C629" s="75" t="s">
        <v>544</v>
      </c>
      <c r="D629" s="75">
        <v>95714</v>
      </c>
      <c r="E629" s="75" t="s">
        <v>113</v>
      </c>
      <c r="G629" s="75" t="s">
        <v>113</v>
      </c>
      <c r="H629" s="75">
        <v>16</v>
      </c>
    </row>
    <row r="630" spans="2:8">
      <c r="B630" s="75" t="s">
        <v>539</v>
      </c>
      <c r="C630" s="75" t="s">
        <v>545</v>
      </c>
      <c r="D630" s="75">
        <v>95715</v>
      </c>
      <c r="E630" s="75" t="s">
        <v>113</v>
      </c>
      <c r="G630" s="75" t="s">
        <v>113</v>
      </c>
      <c r="H630" s="75">
        <v>16</v>
      </c>
    </row>
    <row r="631" spans="2:8">
      <c r="B631" s="75" t="s">
        <v>539</v>
      </c>
      <c r="C631" s="75" t="s">
        <v>546</v>
      </c>
      <c r="D631" s="75">
        <v>95631</v>
      </c>
      <c r="E631" s="75" t="s">
        <v>105</v>
      </c>
      <c r="G631" s="75" t="s">
        <v>113</v>
      </c>
      <c r="H631" s="75">
        <v>16</v>
      </c>
    </row>
    <row r="632" spans="2:8">
      <c r="B632" s="75" t="s">
        <v>539</v>
      </c>
      <c r="C632" s="75" t="s">
        <v>547</v>
      </c>
      <c r="D632" s="75">
        <v>95717</v>
      </c>
      <c r="E632" s="75" t="s">
        <v>105</v>
      </c>
      <c r="G632" s="75" t="s">
        <v>113</v>
      </c>
      <c r="H632" s="75">
        <v>16</v>
      </c>
    </row>
    <row r="633" spans="2:8">
      <c r="B633" s="75" t="s">
        <v>539</v>
      </c>
      <c r="C633" s="75" t="s">
        <v>548</v>
      </c>
      <c r="D633" s="75">
        <v>95746</v>
      </c>
      <c r="E633" s="75" t="s">
        <v>108</v>
      </c>
      <c r="G633" s="75" t="s">
        <v>113</v>
      </c>
      <c r="H633" s="75">
        <v>11</v>
      </c>
    </row>
    <row r="634" spans="2:8">
      <c r="B634" s="75" t="s">
        <v>539</v>
      </c>
      <c r="C634" s="75" t="s">
        <v>549</v>
      </c>
      <c r="D634" s="75">
        <v>95648</v>
      </c>
      <c r="E634" s="75" t="s">
        <v>108</v>
      </c>
      <c r="G634" s="75" t="s">
        <v>113</v>
      </c>
      <c r="H634" s="75">
        <v>11</v>
      </c>
    </row>
    <row r="635" spans="2:8">
      <c r="B635" s="75" t="s">
        <v>539</v>
      </c>
      <c r="C635" s="75" t="s">
        <v>550</v>
      </c>
      <c r="D635" s="75">
        <v>95650</v>
      </c>
      <c r="E635" s="75" t="s">
        <v>108</v>
      </c>
      <c r="G635" s="75" t="s">
        <v>113</v>
      </c>
      <c r="H635" s="75">
        <v>11</v>
      </c>
    </row>
    <row r="636" spans="2:8">
      <c r="B636" s="75" t="s">
        <v>539</v>
      </c>
      <c r="C636" s="75" t="s">
        <v>551</v>
      </c>
      <c r="D636" s="75">
        <v>95722</v>
      </c>
      <c r="E636" s="75" t="s">
        <v>105</v>
      </c>
      <c r="G636" s="75" t="s">
        <v>113</v>
      </c>
      <c r="H636" s="75">
        <v>11</v>
      </c>
    </row>
    <row r="637" spans="2:8">
      <c r="B637" s="75" t="s">
        <v>539</v>
      </c>
      <c r="C637" s="75" t="s">
        <v>552</v>
      </c>
      <c r="D637" s="75">
        <v>95658</v>
      </c>
      <c r="E637" s="75" t="s">
        <v>108</v>
      </c>
      <c r="G637" s="75" t="s">
        <v>113</v>
      </c>
      <c r="H637" s="75">
        <v>11</v>
      </c>
    </row>
    <row r="638" spans="2:8">
      <c r="B638" s="75" t="s">
        <v>539</v>
      </c>
      <c r="C638" s="75" t="s">
        <v>553</v>
      </c>
      <c r="D638" s="75">
        <v>95724</v>
      </c>
      <c r="E638" s="75" t="s">
        <v>113</v>
      </c>
      <c r="G638" s="75" t="s">
        <v>113</v>
      </c>
      <c r="H638" s="75">
        <v>16</v>
      </c>
    </row>
    <row r="639" spans="2:8">
      <c r="B639" s="75" t="s">
        <v>539</v>
      </c>
      <c r="C639" s="75" t="s">
        <v>554</v>
      </c>
      <c r="D639" s="75">
        <v>95663</v>
      </c>
      <c r="E639" s="75" t="s">
        <v>108</v>
      </c>
      <c r="G639" s="75" t="s">
        <v>113</v>
      </c>
      <c r="H639" s="75">
        <v>11</v>
      </c>
    </row>
    <row r="640" spans="2:8">
      <c r="B640" s="75" t="s">
        <v>539</v>
      </c>
      <c r="C640" s="75" t="s">
        <v>555</v>
      </c>
      <c r="D640" s="75">
        <v>95677</v>
      </c>
      <c r="E640" s="75" t="s">
        <v>108</v>
      </c>
      <c r="G640" s="75" t="s">
        <v>113</v>
      </c>
      <c r="H640" s="75">
        <v>11</v>
      </c>
    </row>
    <row r="641" spans="2:8">
      <c r="B641" s="75" t="s">
        <v>539</v>
      </c>
      <c r="C641" s="75" t="s">
        <v>555</v>
      </c>
      <c r="D641" s="75">
        <v>95765</v>
      </c>
      <c r="E641" s="75" t="s">
        <v>108</v>
      </c>
      <c r="G641" s="75" t="s">
        <v>113</v>
      </c>
      <c r="H641" s="75">
        <v>11</v>
      </c>
    </row>
    <row r="642" spans="2:8">
      <c r="B642" s="75" t="s">
        <v>539</v>
      </c>
      <c r="C642" s="75" t="s">
        <v>556</v>
      </c>
      <c r="D642" s="75">
        <v>95661</v>
      </c>
      <c r="E642" s="75" t="s">
        <v>108</v>
      </c>
      <c r="G642" s="75" t="s">
        <v>113</v>
      </c>
      <c r="H642" s="75">
        <v>11</v>
      </c>
    </row>
    <row r="643" spans="2:8">
      <c r="B643" s="75" t="s">
        <v>539</v>
      </c>
      <c r="C643" s="75" t="s">
        <v>556</v>
      </c>
      <c r="D643" s="75">
        <v>95678</v>
      </c>
      <c r="E643" s="75" t="s">
        <v>108</v>
      </c>
      <c r="G643" s="75" t="s">
        <v>113</v>
      </c>
      <c r="H643" s="75">
        <v>11</v>
      </c>
    </row>
    <row r="644" spans="2:8">
      <c r="B644" s="75" t="s">
        <v>539</v>
      </c>
      <c r="C644" s="75" t="s">
        <v>556</v>
      </c>
      <c r="D644" s="75">
        <v>95746</v>
      </c>
      <c r="E644" s="75" t="s">
        <v>108</v>
      </c>
      <c r="G644" s="75" t="s">
        <v>113</v>
      </c>
      <c r="H644" s="75">
        <v>11</v>
      </c>
    </row>
    <row r="645" spans="2:8">
      <c r="B645" s="75" t="s">
        <v>539</v>
      </c>
      <c r="C645" s="75" t="s">
        <v>556</v>
      </c>
      <c r="D645" s="75">
        <v>95747</v>
      </c>
      <c r="E645" s="75" t="s">
        <v>108</v>
      </c>
      <c r="G645" s="75" t="s">
        <v>113</v>
      </c>
      <c r="H645" s="75">
        <v>11</v>
      </c>
    </row>
    <row r="646" spans="2:8">
      <c r="B646" s="75" t="s">
        <v>539</v>
      </c>
      <c r="C646" s="75" t="s">
        <v>557</v>
      </c>
      <c r="D646" s="75">
        <v>95681</v>
      </c>
      <c r="E646" s="75" t="s">
        <v>108</v>
      </c>
      <c r="G646" s="75" t="s">
        <v>113</v>
      </c>
      <c r="H646" s="75">
        <v>11</v>
      </c>
    </row>
    <row r="647" spans="2:8">
      <c r="B647" s="75" t="s">
        <v>539</v>
      </c>
      <c r="C647" s="75" t="s">
        <v>537</v>
      </c>
      <c r="D647" s="75">
        <v>95724</v>
      </c>
      <c r="E647" s="75" t="s">
        <v>113</v>
      </c>
      <c r="G647" s="75" t="s">
        <v>113</v>
      </c>
      <c r="H647" s="75">
        <v>16</v>
      </c>
    </row>
    <row r="648" spans="2:8">
      <c r="B648" s="75" t="s">
        <v>539</v>
      </c>
      <c r="C648" s="75" t="s">
        <v>558</v>
      </c>
      <c r="D648" s="75">
        <v>95736</v>
      </c>
      <c r="E648" s="75" t="s">
        <v>105</v>
      </c>
      <c r="G648" s="75" t="s">
        <v>113</v>
      </c>
      <c r="H648" s="75">
        <v>11</v>
      </c>
    </row>
    <row r="649" spans="2:8">
      <c r="B649" s="75" t="s">
        <v>559</v>
      </c>
      <c r="C649" s="75" t="s">
        <v>560</v>
      </c>
      <c r="D649" s="75">
        <v>95915</v>
      </c>
      <c r="E649" s="75" t="s">
        <v>105</v>
      </c>
      <c r="G649" s="75" t="s">
        <v>898</v>
      </c>
      <c r="H649" s="75">
        <v>16</v>
      </c>
    </row>
    <row r="650" spans="2:8">
      <c r="B650" s="75" t="s">
        <v>559</v>
      </c>
      <c r="C650" s="75" t="s">
        <v>561</v>
      </c>
      <c r="D650" s="75">
        <v>95923</v>
      </c>
      <c r="E650" s="75" t="s">
        <v>113</v>
      </c>
      <c r="G650" s="75" t="s">
        <v>898</v>
      </c>
      <c r="H650" s="75">
        <v>16</v>
      </c>
    </row>
    <row r="651" spans="2:8">
      <c r="B651" s="75" t="s">
        <v>559</v>
      </c>
      <c r="C651" s="75" t="s">
        <v>562</v>
      </c>
      <c r="D651" s="75">
        <v>96020</v>
      </c>
      <c r="E651" s="75" t="s">
        <v>113</v>
      </c>
      <c r="G651" s="75" t="s">
        <v>898</v>
      </c>
      <c r="H651" s="75">
        <v>16</v>
      </c>
    </row>
    <row r="652" spans="2:8">
      <c r="B652" s="75" t="s">
        <v>559</v>
      </c>
      <c r="C652" s="75" t="s">
        <v>563</v>
      </c>
      <c r="D652" s="75">
        <v>95934</v>
      </c>
      <c r="E652" s="75" t="s">
        <v>113</v>
      </c>
      <c r="G652" s="75" t="s">
        <v>898</v>
      </c>
      <c r="H652" s="75">
        <v>16</v>
      </c>
    </row>
    <row r="653" spans="2:8">
      <c r="B653" s="75" t="s">
        <v>559</v>
      </c>
      <c r="C653" s="75" t="s">
        <v>564</v>
      </c>
      <c r="D653" s="75">
        <v>95947</v>
      </c>
      <c r="E653" s="75" t="s">
        <v>113</v>
      </c>
      <c r="G653" s="75" t="s">
        <v>898</v>
      </c>
      <c r="H653" s="75">
        <v>16</v>
      </c>
    </row>
    <row r="654" spans="2:8">
      <c r="B654" s="75" t="s">
        <v>559</v>
      </c>
      <c r="C654" s="75" t="s">
        <v>565</v>
      </c>
      <c r="D654" s="75">
        <v>95981</v>
      </c>
      <c r="E654" s="75" t="s">
        <v>105</v>
      </c>
      <c r="G654" s="75" t="s">
        <v>898</v>
      </c>
      <c r="H654" s="75">
        <v>16</v>
      </c>
    </row>
    <row r="655" spans="2:8">
      <c r="B655" s="75" t="s">
        <v>559</v>
      </c>
      <c r="C655" s="75" t="s">
        <v>566</v>
      </c>
      <c r="D655" s="75">
        <v>95956</v>
      </c>
      <c r="E655" s="75" t="s">
        <v>113</v>
      </c>
      <c r="G655" s="75" t="s">
        <v>898</v>
      </c>
      <c r="H655" s="75">
        <v>16</v>
      </c>
    </row>
    <row r="656" spans="2:8">
      <c r="B656" s="75" t="s">
        <v>559</v>
      </c>
      <c r="C656" s="75" t="s">
        <v>567</v>
      </c>
      <c r="D656" s="75">
        <v>95971</v>
      </c>
      <c r="E656" s="75" t="s">
        <v>113</v>
      </c>
      <c r="G656" s="75" t="s">
        <v>898</v>
      </c>
      <c r="H656" s="75">
        <v>16</v>
      </c>
    </row>
    <row r="657" spans="2:8">
      <c r="B657" s="75" t="s">
        <v>559</v>
      </c>
      <c r="C657" s="75" t="s">
        <v>568</v>
      </c>
      <c r="D657" s="75">
        <v>95980</v>
      </c>
      <c r="E657" s="75" t="s">
        <v>113</v>
      </c>
      <c r="G657" s="75" t="s">
        <v>898</v>
      </c>
      <c r="H657" s="75">
        <v>16</v>
      </c>
    </row>
    <row r="658" spans="2:8">
      <c r="B658" s="75" t="s">
        <v>559</v>
      </c>
      <c r="C658" s="75" t="s">
        <v>569</v>
      </c>
      <c r="D658" s="75">
        <v>95981</v>
      </c>
      <c r="E658" s="75" t="s">
        <v>105</v>
      </c>
      <c r="G658" s="75" t="s">
        <v>898</v>
      </c>
      <c r="H658" s="75">
        <v>16</v>
      </c>
    </row>
    <row r="659" spans="2:8">
      <c r="B659" s="75" t="s">
        <v>559</v>
      </c>
      <c r="C659" s="75" t="s">
        <v>570</v>
      </c>
      <c r="D659" s="75">
        <v>95983</v>
      </c>
      <c r="E659" s="75" t="s">
        <v>113</v>
      </c>
      <c r="G659" s="75" t="s">
        <v>898</v>
      </c>
      <c r="H659" s="75">
        <v>16</v>
      </c>
    </row>
    <row r="660" spans="2:8">
      <c r="B660" s="75" t="s">
        <v>559</v>
      </c>
      <c r="C660" s="75" t="s">
        <v>571</v>
      </c>
      <c r="D660" s="75">
        <v>95984</v>
      </c>
      <c r="E660" s="75" t="s">
        <v>113</v>
      </c>
      <c r="G660" s="75" t="s">
        <v>898</v>
      </c>
      <c r="H660" s="75">
        <v>16</v>
      </c>
    </row>
    <row r="661" spans="2:8">
      <c r="B661" s="75" t="s">
        <v>572</v>
      </c>
      <c r="C661" s="75" t="s">
        <v>573</v>
      </c>
      <c r="D661" s="75">
        <v>95615</v>
      </c>
      <c r="E661" s="75" t="s">
        <v>108</v>
      </c>
      <c r="G661" s="75" t="s">
        <v>898</v>
      </c>
      <c r="H661" s="75">
        <v>12</v>
      </c>
    </row>
    <row r="662" spans="2:8">
      <c r="B662" s="75" t="s">
        <v>572</v>
      </c>
      <c r="C662" s="75" t="s">
        <v>574</v>
      </c>
      <c r="D662" s="75">
        <v>95626</v>
      </c>
      <c r="E662" s="75" t="s">
        <v>108</v>
      </c>
      <c r="G662" s="75" t="s">
        <v>113</v>
      </c>
      <c r="H662" s="75">
        <v>12</v>
      </c>
    </row>
    <row r="663" spans="2:8">
      <c r="B663" s="75" t="s">
        <v>572</v>
      </c>
      <c r="C663" s="75" t="s">
        <v>575</v>
      </c>
      <c r="D663" s="75">
        <v>95641</v>
      </c>
      <c r="E663" s="75" t="s">
        <v>108</v>
      </c>
      <c r="G663" s="75" t="s">
        <v>113</v>
      </c>
      <c r="H663" s="75">
        <v>12</v>
      </c>
    </row>
    <row r="664" spans="2:8">
      <c r="B664" s="75" t="s">
        <v>572</v>
      </c>
      <c r="C664" s="75" t="s">
        <v>576</v>
      </c>
      <c r="D664" s="75">
        <v>95680</v>
      </c>
      <c r="E664" s="75" t="s">
        <v>108</v>
      </c>
      <c r="G664" s="75" t="s">
        <v>898</v>
      </c>
      <c r="H664" s="75">
        <v>12</v>
      </c>
    </row>
    <row r="665" spans="2:8">
      <c r="B665" s="75" t="s">
        <v>572</v>
      </c>
      <c r="C665" s="75" t="s">
        <v>572</v>
      </c>
      <c r="D665" s="75">
        <v>95812</v>
      </c>
      <c r="E665" s="75" t="s">
        <v>108</v>
      </c>
      <c r="G665" s="75" t="s">
        <v>113</v>
      </c>
      <c r="H665" s="75">
        <v>12</v>
      </c>
    </row>
    <row r="666" spans="2:8">
      <c r="B666" s="75" t="s">
        <v>572</v>
      </c>
      <c r="C666" s="75" t="s">
        <v>577</v>
      </c>
      <c r="D666" s="75">
        <v>95690</v>
      </c>
      <c r="E666" s="75" t="s">
        <v>108</v>
      </c>
      <c r="G666" s="75" t="s">
        <v>113</v>
      </c>
      <c r="H666" s="75">
        <v>12</v>
      </c>
    </row>
    <row r="667" spans="2:8">
      <c r="B667" s="75" t="s">
        <v>578</v>
      </c>
      <c r="C667" s="75" t="s">
        <v>579</v>
      </c>
      <c r="D667" s="75">
        <v>95023</v>
      </c>
      <c r="E667" s="75" t="s">
        <v>112</v>
      </c>
      <c r="G667" s="75" t="s">
        <v>113</v>
      </c>
      <c r="H667" s="75">
        <v>4</v>
      </c>
    </row>
    <row r="668" spans="2:8">
      <c r="B668" s="75" t="s">
        <v>578</v>
      </c>
      <c r="C668" s="75" t="s">
        <v>579</v>
      </c>
      <c r="D668" s="75">
        <v>95024</v>
      </c>
      <c r="E668" s="73" t="s">
        <v>112</v>
      </c>
      <c r="G668" s="75" t="s">
        <v>113</v>
      </c>
      <c r="H668" s="75">
        <v>4</v>
      </c>
    </row>
    <row r="669" spans="2:8">
      <c r="B669" s="75" t="s">
        <v>578</v>
      </c>
      <c r="C669" s="75" t="s">
        <v>580</v>
      </c>
      <c r="D669" s="75">
        <v>95043</v>
      </c>
      <c r="E669" s="75" t="s">
        <v>112</v>
      </c>
      <c r="G669" s="75" t="s">
        <v>113</v>
      </c>
      <c r="H669" s="75">
        <v>4</v>
      </c>
    </row>
    <row r="670" spans="2:8">
      <c r="B670" s="75" t="s">
        <v>578</v>
      </c>
      <c r="C670" s="75" t="s">
        <v>581</v>
      </c>
      <c r="D670" s="75">
        <v>95045</v>
      </c>
      <c r="E670" s="75" t="s">
        <v>109</v>
      </c>
      <c r="G670" s="75" t="s">
        <v>113</v>
      </c>
      <c r="H670" s="75">
        <v>4</v>
      </c>
    </row>
    <row r="671" spans="2:8">
      <c r="B671" s="75" t="s">
        <v>578</v>
      </c>
      <c r="C671" s="75" t="s">
        <v>582</v>
      </c>
      <c r="D671" s="75">
        <v>95075</v>
      </c>
      <c r="E671" s="75" t="s">
        <v>112</v>
      </c>
      <c r="G671" s="75" t="s">
        <v>113</v>
      </c>
      <c r="H671" s="75">
        <v>4</v>
      </c>
    </row>
    <row r="672" spans="2:8">
      <c r="B672" s="75" t="s">
        <v>583</v>
      </c>
      <c r="C672" s="75" t="s">
        <v>583</v>
      </c>
      <c r="D672" s="75">
        <v>94101</v>
      </c>
      <c r="E672" s="75" t="s">
        <v>109</v>
      </c>
      <c r="G672" s="75" t="s">
        <v>113</v>
      </c>
      <c r="H672" s="75">
        <v>3</v>
      </c>
    </row>
    <row r="673" spans="2:8">
      <c r="B673" s="75" t="s">
        <v>583</v>
      </c>
      <c r="C673" s="75" t="s">
        <v>583</v>
      </c>
      <c r="D673" s="75">
        <v>94102</v>
      </c>
      <c r="E673" s="75" t="s">
        <v>109</v>
      </c>
      <c r="G673" s="75" t="s">
        <v>113</v>
      </c>
      <c r="H673" s="75">
        <v>3</v>
      </c>
    </row>
    <row r="674" spans="2:8">
      <c r="B674" s="75" t="s">
        <v>583</v>
      </c>
      <c r="C674" s="75" t="s">
        <v>583</v>
      </c>
      <c r="D674" s="75">
        <v>94103</v>
      </c>
      <c r="E674" s="75" t="s">
        <v>109</v>
      </c>
      <c r="G674" s="75" t="s">
        <v>113</v>
      </c>
      <c r="H674" s="75">
        <v>3</v>
      </c>
    </row>
    <row r="675" spans="2:8">
      <c r="B675" s="75" t="s">
        <v>583</v>
      </c>
      <c r="C675" s="75" t="s">
        <v>583</v>
      </c>
      <c r="D675" s="75">
        <v>94104</v>
      </c>
      <c r="E675" s="75" t="s">
        <v>109</v>
      </c>
      <c r="G675" s="75" t="s">
        <v>113</v>
      </c>
      <c r="H675" s="75">
        <v>3</v>
      </c>
    </row>
    <row r="676" spans="2:8">
      <c r="B676" s="75" t="s">
        <v>583</v>
      </c>
      <c r="C676" s="75" t="s">
        <v>583</v>
      </c>
      <c r="D676" s="75">
        <v>94105</v>
      </c>
      <c r="E676" s="75" t="s">
        <v>109</v>
      </c>
      <c r="G676" s="75" t="s">
        <v>113</v>
      </c>
      <c r="H676" s="75">
        <v>3</v>
      </c>
    </row>
    <row r="677" spans="2:8">
      <c r="B677" s="75" t="s">
        <v>583</v>
      </c>
      <c r="C677" s="75" t="s">
        <v>583</v>
      </c>
      <c r="D677" s="75">
        <v>94106</v>
      </c>
      <c r="E677" s="73" t="s">
        <v>109</v>
      </c>
      <c r="G677" s="75" t="s">
        <v>113</v>
      </c>
      <c r="H677" s="75">
        <v>3</v>
      </c>
    </row>
    <row r="678" spans="2:8">
      <c r="B678" s="75" t="s">
        <v>583</v>
      </c>
      <c r="C678" s="75" t="s">
        <v>583</v>
      </c>
      <c r="D678" s="75">
        <v>94107</v>
      </c>
      <c r="E678" s="75" t="s">
        <v>109</v>
      </c>
      <c r="G678" s="75" t="s">
        <v>113</v>
      </c>
      <c r="H678" s="75">
        <v>3</v>
      </c>
    </row>
    <row r="679" spans="2:8">
      <c r="B679" s="75" t="s">
        <v>583</v>
      </c>
      <c r="C679" s="75" t="s">
        <v>583</v>
      </c>
      <c r="D679" s="75">
        <v>94108</v>
      </c>
      <c r="E679" s="75" t="s">
        <v>109</v>
      </c>
      <c r="G679" s="75" t="s">
        <v>113</v>
      </c>
      <c r="H679" s="75">
        <v>3</v>
      </c>
    </row>
    <row r="680" spans="2:8">
      <c r="B680" s="75" t="s">
        <v>583</v>
      </c>
      <c r="C680" s="75" t="s">
        <v>583</v>
      </c>
      <c r="D680" s="75">
        <v>94109</v>
      </c>
      <c r="E680" s="75" t="s">
        <v>109</v>
      </c>
      <c r="G680" s="75" t="s">
        <v>113</v>
      </c>
      <c r="H680" s="75">
        <v>3</v>
      </c>
    </row>
    <row r="681" spans="2:8">
      <c r="B681" s="75" t="s">
        <v>583</v>
      </c>
      <c r="C681" s="75" t="s">
        <v>583</v>
      </c>
      <c r="D681" s="75">
        <v>94110</v>
      </c>
      <c r="E681" s="75" t="s">
        <v>109</v>
      </c>
      <c r="G681" s="75" t="s">
        <v>113</v>
      </c>
      <c r="H681" s="75">
        <v>3</v>
      </c>
    </row>
    <row r="682" spans="2:8">
      <c r="B682" s="75" t="s">
        <v>583</v>
      </c>
      <c r="C682" s="75" t="s">
        <v>583</v>
      </c>
      <c r="D682" s="75">
        <v>94111</v>
      </c>
      <c r="E682" s="75" t="s">
        <v>109</v>
      </c>
      <c r="G682" s="75" t="s">
        <v>113</v>
      </c>
      <c r="H682" s="75">
        <v>3</v>
      </c>
    </row>
    <row r="683" spans="2:8">
      <c r="B683" s="75" t="s">
        <v>583</v>
      </c>
      <c r="C683" s="75" t="s">
        <v>583</v>
      </c>
      <c r="D683" s="75">
        <v>94112</v>
      </c>
      <c r="E683" s="75" t="s">
        <v>109</v>
      </c>
      <c r="G683" s="75" t="s">
        <v>113</v>
      </c>
      <c r="H683" s="75">
        <v>3</v>
      </c>
    </row>
    <row r="684" spans="2:8">
      <c r="B684" s="75" t="s">
        <v>583</v>
      </c>
      <c r="C684" s="75" t="s">
        <v>583</v>
      </c>
      <c r="D684" s="75">
        <v>94114</v>
      </c>
      <c r="E684" s="75" t="s">
        <v>109</v>
      </c>
      <c r="G684" s="75" t="s">
        <v>113</v>
      </c>
      <c r="H684" s="75">
        <v>3</v>
      </c>
    </row>
    <row r="685" spans="2:8">
      <c r="B685" s="75" t="s">
        <v>583</v>
      </c>
      <c r="C685" s="75" t="s">
        <v>583</v>
      </c>
      <c r="D685" s="75">
        <v>94115</v>
      </c>
      <c r="E685" s="75" t="s">
        <v>109</v>
      </c>
      <c r="G685" s="75" t="s">
        <v>113</v>
      </c>
      <c r="H685" s="75">
        <v>3</v>
      </c>
    </row>
    <row r="686" spans="2:8">
      <c r="B686" s="75" t="s">
        <v>583</v>
      </c>
      <c r="C686" s="75" t="s">
        <v>583</v>
      </c>
      <c r="D686" s="75">
        <v>94116</v>
      </c>
      <c r="E686" s="75" t="s">
        <v>109</v>
      </c>
      <c r="G686" s="75" t="s">
        <v>113</v>
      </c>
      <c r="H686" s="75">
        <v>3</v>
      </c>
    </row>
    <row r="687" spans="2:8">
      <c r="B687" s="75" t="s">
        <v>583</v>
      </c>
      <c r="C687" s="75" t="s">
        <v>583</v>
      </c>
      <c r="D687" s="75">
        <v>94117</v>
      </c>
      <c r="E687" s="75" t="s">
        <v>109</v>
      </c>
      <c r="G687" s="75" t="s">
        <v>113</v>
      </c>
      <c r="H687" s="75">
        <v>3</v>
      </c>
    </row>
    <row r="688" spans="2:8">
      <c r="B688" s="75" t="s">
        <v>583</v>
      </c>
      <c r="C688" s="75" t="s">
        <v>583</v>
      </c>
      <c r="D688" s="75">
        <v>94118</v>
      </c>
      <c r="E688" s="75" t="s">
        <v>109</v>
      </c>
      <c r="G688" s="75" t="s">
        <v>113</v>
      </c>
      <c r="H688" s="75">
        <v>3</v>
      </c>
    </row>
    <row r="689" spans="2:8">
      <c r="B689" s="75" t="s">
        <v>583</v>
      </c>
      <c r="C689" s="75" t="s">
        <v>583</v>
      </c>
      <c r="D689" s="75">
        <v>94119</v>
      </c>
      <c r="E689" s="73" t="s">
        <v>109</v>
      </c>
      <c r="G689" s="75" t="s">
        <v>113</v>
      </c>
      <c r="H689" s="75">
        <v>3</v>
      </c>
    </row>
    <row r="690" spans="2:8">
      <c r="B690" s="75" t="s">
        <v>583</v>
      </c>
      <c r="C690" s="75" t="s">
        <v>583</v>
      </c>
      <c r="D690" s="75">
        <v>94120</v>
      </c>
      <c r="E690" s="73" t="s">
        <v>109</v>
      </c>
      <c r="G690" s="75" t="s">
        <v>113</v>
      </c>
      <c r="H690" s="75">
        <v>3</v>
      </c>
    </row>
    <row r="691" spans="2:8">
      <c r="B691" s="75" t="s">
        <v>583</v>
      </c>
      <c r="C691" s="75" t="s">
        <v>583</v>
      </c>
      <c r="D691" s="75">
        <v>94121</v>
      </c>
      <c r="E691" s="75" t="s">
        <v>109</v>
      </c>
      <c r="G691" s="75" t="s">
        <v>113</v>
      </c>
      <c r="H691" s="75">
        <v>3</v>
      </c>
    </row>
    <row r="692" spans="2:8">
      <c r="B692" s="75" t="s">
        <v>583</v>
      </c>
      <c r="C692" s="75" t="s">
        <v>583</v>
      </c>
      <c r="D692" s="75">
        <v>94122</v>
      </c>
      <c r="E692" s="75" t="s">
        <v>109</v>
      </c>
      <c r="G692" s="75" t="s">
        <v>113</v>
      </c>
      <c r="H692" s="75">
        <v>3</v>
      </c>
    </row>
    <row r="693" spans="2:8">
      <c r="B693" s="75" t="s">
        <v>583</v>
      </c>
      <c r="C693" s="75" t="s">
        <v>583</v>
      </c>
      <c r="D693" s="75">
        <v>94123</v>
      </c>
      <c r="E693" s="75" t="s">
        <v>109</v>
      </c>
      <c r="G693" s="75" t="s">
        <v>113</v>
      </c>
      <c r="H693" s="75">
        <v>3</v>
      </c>
    </row>
    <row r="694" spans="2:8">
      <c r="B694" s="75" t="s">
        <v>583</v>
      </c>
      <c r="C694" s="75" t="s">
        <v>583</v>
      </c>
      <c r="D694" s="75">
        <v>94124</v>
      </c>
      <c r="E694" s="75" t="s">
        <v>109</v>
      </c>
      <c r="G694" s="75" t="s">
        <v>113</v>
      </c>
      <c r="H694" s="75">
        <v>3</v>
      </c>
    </row>
    <row r="695" spans="2:8">
      <c r="B695" s="75" t="s">
        <v>583</v>
      </c>
      <c r="C695" s="75" t="s">
        <v>583</v>
      </c>
      <c r="D695" s="75">
        <v>94125</v>
      </c>
      <c r="E695" s="73" t="s">
        <v>109</v>
      </c>
      <c r="G695" s="75" t="s">
        <v>113</v>
      </c>
      <c r="H695" s="75">
        <v>3</v>
      </c>
    </row>
    <row r="696" spans="2:8">
      <c r="B696" s="75" t="s">
        <v>583</v>
      </c>
      <c r="C696" s="75" t="s">
        <v>583</v>
      </c>
      <c r="D696" s="75">
        <v>94126</v>
      </c>
      <c r="E696" s="73" t="s">
        <v>109</v>
      </c>
      <c r="G696" s="75" t="s">
        <v>113</v>
      </c>
      <c r="H696" s="75">
        <v>3</v>
      </c>
    </row>
    <row r="697" spans="2:8">
      <c r="B697" s="75" t="s">
        <v>583</v>
      </c>
      <c r="C697" s="75" t="s">
        <v>583</v>
      </c>
      <c r="D697" s="75">
        <v>94127</v>
      </c>
      <c r="E697" s="75" t="s">
        <v>109</v>
      </c>
      <c r="G697" s="75" t="s">
        <v>113</v>
      </c>
      <c r="H697" s="75">
        <v>3</v>
      </c>
    </row>
    <row r="698" spans="2:8">
      <c r="B698" s="75" t="s">
        <v>583</v>
      </c>
      <c r="C698" s="75" t="s">
        <v>583</v>
      </c>
      <c r="D698" s="75">
        <v>94128</v>
      </c>
      <c r="E698" s="73" t="s">
        <v>109</v>
      </c>
      <c r="G698" s="75" t="s">
        <v>113</v>
      </c>
      <c r="H698" s="75">
        <v>3</v>
      </c>
    </row>
    <row r="699" spans="2:8">
      <c r="B699" s="75" t="s">
        <v>583</v>
      </c>
      <c r="C699" s="75" t="s">
        <v>583</v>
      </c>
      <c r="D699" s="75">
        <v>94129</v>
      </c>
      <c r="E699" s="75" t="s">
        <v>109</v>
      </c>
      <c r="G699" s="75" t="s">
        <v>113</v>
      </c>
      <c r="H699" s="75">
        <v>3</v>
      </c>
    </row>
    <row r="700" spans="2:8">
      <c r="B700" s="75" t="s">
        <v>583</v>
      </c>
      <c r="C700" s="75" t="s">
        <v>583</v>
      </c>
      <c r="D700" s="75">
        <v>94130</v>
      </c>
      <c r="E700" s="75" t="s">
        <v>109</v>
      </c>
      <c r="G700" s="75" t="s">
        <v>113</v>
      </c>
      <c r="H700" s="75">
        <v>3</v>
      </c>
    </row>
    <row r="701" spans="2:8">
      <c r="B701" s="75" t="s">
        <v>583</v>
      </c>
      <c r="C701" s="75" t="s">
        <v>583</v>
      </c>
      <c r="D701" s="75">
        <v>94131</v>
      </c>
      <c r="E701" s="75" t="s">
        <v>109</v>
      </c>
      <c r="G701" s="75" t="s">
        <v>113</v>
      </c>
      <c r="H701" s="75">
        <v>3</v>
      </c>
    </row>
    <row r="702" spans="2:8">
      <c r="B702" s="75" t="s">
        <v>583</v>
      </c>
      <c r="C702" s="75" t="s">
        <v>583</v>
      </c>
      <c r="D702" s="75">
        <v>94132</v>
      </c>
      <c r="E702" s="75" t="s">
        <v>109</v>
      </c>
      <c r="G702" s="75" t="s">
        <v>113</v>
      </c>
      <c r="H702" s="75">
        <v>3</v>
      </c>
    </row>
    <row r="703" spans="2:8">
      <c r="B703" s="75" t="s">
        <v>583</v>
      </c>
      <c r="C703" s="75" t="s">
        <v>583</v>
      </c>
      <c r="D703" s="75">
        <v>94133</v>
      </c>
      <c r="E703" s="75" t="s">
        <v>109</v>
      </c>
      <c r="G703" s="75" t="s">
        <v>113</v>
      </c>
      <c r="H703" s="75">
        <v>3</v>
      </c>
    </row>
    <row r="704" spans="2:8">
      <c r="B704" s="75" t="s">
        <v>583</v>
      </c>
      <c r="C704" s="75" t="s">
        <v>583</v>
      </c>
      <c r="D704" s="75">
        <v>94134</v>
      </c>
      <c r="E704" s="75" t="s">
        <v>109</v>
      </c>
      <c r="G704" s="75" t="s">
        <v>113</v>
      </c>
      <c r="H704" s="75">
        <v>3</v>
      </c>
    </row>
    <row r="705" spans="2:8">
      <c r="B705" s="75" t="s">
        <v>583</v>
      </c>
      <c r="C705" s="75" t="s">
        <v>583</v>
      </c>
      <c r="D705" s="75">
        <v>94135</v>
      </c>
      <c r="E705" s="73" t="s">
        <v>109</v>
      </c>
      <c r="G705" s="75" t="s">
        <v>113</v>
      </c>
      <c r="H705" s="75">
        <v>3</v>
      </c>
    </row>
    <row r="706" spans="2:8">
      <c r="B706" s="75" t="s">
        <v>583</v>
      </c>
      <c r="C706" s="75" t="s">
        <v>583</v>
      </c>
      <c r="D706" s="75">
        <v>94136</v>
      </c>
      <c r="E706" s="73" t="s">
        <v>109</v>
      </c>
      <c r="G706" s="75" t="s">
        <v>113</v>
      </c>
      <c r="H706" s="75">
        <v>3</v>
      </c>
    </row>
    <row r="707" spans="2:8">
      <c r="B707" s="75" t="s">
        <v>583</v>
      </c>
      <c r="C707" s="75" t="s">
        <v>583</v>
      </c>
      <c r="D707" s="75">
        <v>94137</v>
      </c>
      <c r="E707" s="73" t="s">
        <v>109</v>
      </c>
      <c r="G707" s="75" t="s">
        <v>113</v>
      </c>
      <c r="H707" s="75">
        <v>3</v>
      </c>
    </row>
    <row r="708" spans="2:8">
      <c r="B708" s="75" t="s">
        <v>583</v>
      </c>
      <c r="C708" s="75" t="s">
        <v>583</v>
      </c>
      <c r="D708" s="75">
        <v>94138</v>
      </c>
      <c r="E708" s="73" t="s">
        <v>109</v>
      </c>
      <c r="G708" s="75" t="s">
        <v>113</v>
      </c>
      <c r="H708" s="75">
        <v>3</v>
      </c>
    </row>
    <row r="709" spans="2:8">
      <c r="B709" s="75" t="s">
        <v>583</v>
      </c>
      <c r="C709" s="75" t="s">
        <v>583</v>
      </c>
      <c r="D709" s="75">
        <v>94139</v>
      </c>
      <c r="E709" s="73" t="s">
        <v>109</v>
      </c>
      <c r="G709" s="75" t="s">
        <v>113</v>
      </c>
      <c r="H709" s="75">
        <v>3</v>
      </c>
    </row>
    <row r="710" spans="2:8">
      <c r="B710" s="75" t="s">
        <v>583</v>
      </c>
      <c r="C710" s="75" t="s">
        <v>583</v>
      </c>
      <c r="D710" s="75">
        <v>94140</v>
      </c>
      <c r="E710" s="73" t="s">
        <v>109</v>
      </c>
      <c r="G710" s="75" t="s">
        <v>113</v>
      </c>
      <c r="H710" s="75">
        <v>3</v>
      </c>
    </row>
    <row r="711" spans="2:8">
      <c r="B711" s="75" t="s">
        <v>583</v>
      </c>
      <c r="C711" s="75" t="s">
        <v>583</v>
      </c>
      <c r="D711" s="75">
        <v>94141</v>
      </c>
      <c r="E711" s="75" t="s">
        <v>109</v>
      </c>
      <c r="G711" s="75" t="s">
        <v>113</v>
      </c>
      <c r="H711" s="75">
        <v>3</v>
      </c>
    </row>
    <row r="712" spans="2:8">
      <c r="B712" s="75" t="s">
        <v>583</v>
      </c>
      <c r="C712" s="75" t="s">
        <v>583</v>
      </c>
      <c r="D712" s="75">
        <v>94142</v>
      </c>
      <c r="E712" s="73" t="s">
        <v>109</v>
      </c>
      <c r="G712" s="75" t="s">
        <v>113</v>
      </c>
      <c r="H712" s="75">
        <v>3</v>
      </c>
    </row>
    <row r="713" spans="2:8">
      <c r="B713" s="75" t="s">
        <v>583</v>
      </c>
      <c r="C713" s="75" t="s">
        <v>583</v>
      </c>
      <c r="D713" s="75">
        <v>94143</v>
      </c>
      <c r="E713" s="75" t="s">
        <v>109</v>
      </c>
      <c r="G713" s="75" t="s">
        <v>113</v>
      </c>
      <c r="H713" s="75">
        <v>3</v>
      </c>
    </row>
    <row r="714" spans="2:8">
      <c r="B714" s="75" t="s">
        <v>583</v>
      </c>
      <c r="C714" s="75" t="s">
        <v>583</v>
      </c>
      <c r="D714" s="75">
        <v>94144</v>
      </c>
      <c r="E714" s="73" t="s">
        <v>109</v>
      </c>
      <c r="G714" s="75" t="s">
        <v>113</v>
      </c>
      <c r="H714" s="75">
        <v>3</v>
      </c>
    </row>
    <row r="715" spans="2:8">
      <c r="B715" s="75" t="s">
        <v>583</v>
      </c>
      <c r="C715" s="75" t="s">
        <v>583</v>
      </c>
      <c r="D715" s="75">
        <v>94145</v>
      </c>
      <c r="E715" s="73" t="s">
        <v>109</v>
      </c>
      <c r="G715" s="75" t="s">
        <v>113</v>
      </c>
      <c r="H715" s="75">
        <v>3</v>
      </c>
    </row>
    <row r="716" spans="2:8">
      <c r="B716" s="75" t="s">
        <v>583</v>
      </c>
      <c r="C716" s="75" t="s">
        <v>583</v>
      </c>
      <c r="D716" s="75">
        <v>94146</v>
      </c>
      <c r="E716" s="73" t="s">
        <v>109</v>
      </c>
      <c r="G716" s="75" t="s">
        <v>113</v>
      </c>
      <c r="H716" s="75">
        <v>3</v>
      </c>
    </row>
    <row r="717" spans="2:8">
      <c r="B717" s="75" t="s">
        <v>583</v>
      </c>
      <c r="C717" s="75" t="s">
        <v>583</v>
      </c>
      <c r="D717" s="75">
        <v>94147</v>
      </c>
      <c r="E717" s="73" t="s">
        <v>109</v>
      </c>
      <c r="G717" s="75" t="s">
        <v>113</v>
      </c>
      <c r="H717" s="75">
        <v>3</v>
      </c>
    </row>
    <row r="718" spans="2:8">
      <c r="B718" s="75" t="s">
        <v>583</v>
      </c>
      <c r="C718" s="75" t="s">
        <v>583</v>
      </c>
      <c r="D718" s="75">
        <v>94150</v>
      </c>
      <c r="E718" s="73" t="s">
        <v>109</v>
      </c>
      <c r="G718" s="75" t="s">
        <v>113</v>
      </c>
      <c r="H718" s="75">
        <v>3</v>
      </c>
    </row>
    <row r="719" spans="2:8">
      <c r="B719" s="75" t="s">
        <v>583</v>
      </c>
      <c r="C719" s="75" t="s">
        <v>583</v>
      </c>
      <c r="D719" s="75">
        <v>94151</v>
      </c>
      <c r="E719" s="73" t="s">
        <v>109</v>
      </c>
      <c r="G719" s="75" t="s">
        <v>113</v>
      </c>
      <c r="H719" s="75">
        <v>3</v>
      </c>
    </row>
    <row r="720" spans="2:8">
      <c r="B720" s="75" t="s">
        <v>583</v>
      </c>
      <c r="C720" s="75" t="s">
        <v>583</v>
      </c>
      <c r="D720" s="75">
        <v>94152</v>
      </c>
      <c r="E720" s="73" t="s">
        <v>109</v>
      </c>
      <c r="G720" s="75" t="s">
        <v>113</v>
      </c>
      <c r="H720" s="75">
        <v>3</v>
      </c>
    </row>
    <row r="721" spans="2:8">
      <c r="B721" s="75" t="s">
        <v>583</v>
      </c>
      <c r="C721" s="75" t="s">
        <v>583</v>
      </c>
      <c r="D721" s="75">
        <v>94153</v>
      </c>
      <c r="E721" s="73" t="s">
        <v>109</v>
      </c>
      <c r="G721" s="75" t="s">
        <v>113</v>
      </c>
      <c r="H721" s="75">
        <v>3</v>
      </c>
    </row>
    <row r="722" spans="2:8">
      <c r="B722" s="75" t="s">
        <v>583</v>
      </c>
      <c r="C722" s="75" t="s">
        <v>583</v>
      </c>
      <c r="D722" s="75">
        <v>94154</v>
      </c>
      <c r="E722" s="73" t="s">
        <v>109</v>
      </c>
      <c r="G722" s="75" t="s">
        <v>113</v>
      </c>
      <c r="H722" s="75">
        <v>3</v>
      </c>
    </row>
    <row r="723" spans="2:8">
      <c r="B723" s="75" t="s">
        <v>583</v>
      </c>
      <c r="C723" s="75" t="s">
        <v>583</v>
      </c>
      <c r="D723" s="75">
        <v>94155</v>
      </c>
      <c r="E723" s="73" t="s">
        <v>109</v>
      </c>
      <c r="G723" s="75" t="s">
        <v>113</v>
      </c>
      <c r="H723" s="75">
        <v>3</v>
      </c>
    </row>
    <row r="724" spans="2:8">
      <c r="B724" s="75" t="s">
        <v>583</v>
      </c>
      <c r="C724" s="75" t="s">
        <v>583</v>
      </c>
      <c r="D724" s="75">
        <v>94156</v>
      </c>
      <c r="E724" s="73" t="s">
        <v>109</v>
      </c>
      <c r="G724" s="75" t="s">
        <v>113</v>
      </c>
      <c r="H724" s="75">
        <v>3</v>
      </c>
    </row>
    <row r="725" spans="2:8">
      <c r="B725" s="75" t="s">
        <v>583</v>
      </c>
      <c r="C725" s="75" t="s">
        <v>583</v>
      </c>
      <c r="D725" s="75">
        <v>94158</v>
      </c>
      <c r="E725" s="75" t="s">
        <v>109</v>
      </c>
      <c r="G725" s="75" t="s">
        <v>113</v>
      </c>
      <c r="H725" s="75">
        <v>3</v>
      </c>
    </row>
    <row r="726" spans="2:8">
      <c r="B726" s="75" t="s">
        <v>583</v>
      </c>
      <c r="C726" s="75" t="s">
        <v>583</v>
      </c>
      <c r="D726" s="75">
        <v>94159</v>
      </c>
      <c r="E726" s="75" t="s">
        <v>109</v>
      </c>
      <c r="G726" s="75" t="s">
        <v>113</v>
      </c>
      <c r="H726" s="75">
        <v>3</v>
      </c>
    </row>
    <row r="727" spans="2:8">
      <c r="B727" s="75" t="s">
        <v>583</v>
      </c>
      <c r="C727" s="75" t="s">
        <v>583</v>
      </c>
      <c r="D727" s="75">
        <v>94160</v>
      </c>
      <c r="E727" s="73" t="s">
        <v>109</v>
      </c>
      <c r="G727" s="75" t="s">
        <v>113</v>
      </c>
      <c r="H727" s="75">
        <v>3</v>
      </c>
    </row>
    <row r="728" spans="2:8">
      <c r="B728" s="75" t="s">
        <v>583</v>
      </c>
      <c r="C728" s="75" t="s">
        <v>583</v>
      </c>
      <c r="D728" s="75">
        <v>94161</v>
      </c>
      <c r="E728" s="73" t="s">
        <v>109</v>
      </c>
      <c r="G728" s="75" t="s">
        <v>113</v>
      </c>
      <c r="H728" s="75">
        <v>3</v>
      </c>
    </row>
    <row r="729" spans="2:8">
      <c r="B729" s="75" t="s">
        <v>583</v>
      </c>
      <c r="C729" s="75" t="s">
        <v>583</v>
      </c>
      <c r="D729" s="75">
        <v>94162</v>
      </c>
      <c r="E729" s="73" t="s">
        <v>109</v>
      </c>
      <c r="G729" s="75" t="s">
        <v>113</v>
      </c>
      <c r="H729" s="75">
        <v>3</v>
      </c>
    </row>
    <row r="730" spans="2:8">
      <c r="B730" s="75" t="s">
        <v>583</v>
      </c>
      <c r="C730" s="75" t="s">
        <v>583</v>
      </c>
      <c r="D730" s="75">
        <v>94163</v>
      </c>
      <c r="E730" s="73" t="s">
        <v>109</v>
      </c>
      <c r="G730" s="75" t="s">
        <v>113</v>
      </c>
      <c r="H730" s="75">
        <v>3</v>
      </c>
    </row>
    <row r="731" spans="2:8">
      <c r="B731" s="75" t="s">
        <v>583</v>
      </c>
      <c r="C731" s="75" t="s">
        <v>583</v>
      </c>
      <c r="D731" s="75">
        <v>94164</v>
      </c>
      <c r="E731" s="73" t="s">
        <v>109</v>
      </c>
      <c r="G731" s="75" t="s">
        <v>113</v>
      </c>
      <c r="H731" s="75">
        <v>3</v>
      </c>
    </row>
    <row r="732" spans="2:8">
      <c r="B732" s="75" t="s">
        <v>583</v>
      </c>
      <c r="C732" s="75" t="s">
        <v>583</v>
      </c>
      <c r="D732" s="75">
        <v>94171</v>
      </c>
      <c r="E732" s="73" t="s">
        <v>109</v>
      </c>
      <c r="G732" s="75" t="s">
        <v>113</v>
      </c>
      <c r="H732" s="75">
        <v>3</v>
      </c>
    </row>
    <row r="733" spans="2:8">
      <c r="B733" s="75" t="s">
        <v>583</v>
      </c>
      <c r="C733" s="75" t="s">
        <v>583</v>
      </c>
      <c r="D733" s="75">
        <v>94172</v>
      </c>
      <c r="E733" s="73" t="s">
        <v>109</v>
      </c>
      <c r="G733" s="75" t="s">
        <v>113</v>
      </c>
      <c r="H733" s="75">
        <v>3</v>
      </c>
    </row>
    <row r="734" spans="2:8">
      <c r="B734" s="75" t="s">
        <v>583</v>
      </c>
      <c r="C734" s="75" t="s">
        <v>583</v>
      </c>
      <c r="D734" s="75">
        <v>94175</v>
      </c>
      <c r="E734" s="73" t="s">
        <v>109</v>
      </c>
      <c r="G734" s="75" t="s">
        <v>113</v>
      </c>
      <c r="H734" s="75">
        <v>3</v>
      </c>
    </row>
    <row r="735" spans="2:8">
      <c r="B735" s="75" t="s">
        <v>583</v>
      </c>
      <c r="C735" s="75" t="s">
        <v>583</v>
      </c>
      <c r="D735" s="75">
        <v>94177</v>
      </c>
      <c r="E735" s="73" t="s">
        <v>109</v>
      </c>
      <c r="G735" s="75" t="s">
        <v>113</v>
      </c>
      <c r="H735" s="75">
        <v>3</v>
      </c>
    </row>
    <row r="736" spans="2:8">
      <c r="B736" s="75" t="s">
        <v>583</v>
      </c>
      <c r="C736" s="75" t="s">
        <v>583</v>
      </c>
      <c r="D736" s="75">
        <v>94188</v>
      </c>
      <c r="E736" s="73" t="s">
        <v>109</v>
      </c>
      <c r="G736" s="75" t="s">
        <v>113</v>
      </c>
      <c r="H736" s="75">
        <v>3</v>
      </c>
    </row>
    <row r="737" spans="2:8">
      <c r="B737" s="75" t="s">
        <v>583</v>
      </c>
      <c r="C737" s="75" t="s">
        <v>583</v>
      </c>
      <c r="D737" s="75">
        <v>94199</v>
      </c>
      <c r="E737" s="73" t="s">
        <v>109</v>
      </c>
      <c r="G737" s="75" t="s">
        <v>113</v>
      </c>
      <c r="H737" s="73">
        <v>3</v>
      </c>
    </row>
    <row r="738" spans="2:8">
      <c r="B738" s="75" t="s">
        <v>296</v>
      </c>
      <c r="C738" s="75" t="s">
        <v>584</v>
      </c>
      <c r="D738" s="75">
        <v>95220</v>
      </c>
      <c r="E738" s="75" t="s">
        <v>108</v>
      </c>
      <c r="G738" s="75" t="s">
        <v>113</v>
      </c>
      <c r="H738" s="75">
        <v>12</v>
      </c>
    </row>
    <row r="739" spans="2:8">
      <c r="B739" s="75" t="s">
        <v>296</v>
      </c>
      <c r="C739" s="75" t="s">
        <v>585</v>
      </c>
      <c r="D739" s="75">
        <v>95304</v>
      </c>
      <c r="E739" s="75" t="s">
        <v>108</v>
      </c>
      <c r="G739" s="75" t="s">
        <v>113</v>
      </c>
      <c r="H739" s="75">
        <v>12</v>
      </c>
    </row>
    <row r="740" spans="2:8">
      <c r="B740" s="75" t="s">
        <v>296</v>
      </c>
      <c r="C740" s="75" t="s">
        <v>586</v>
      </c>
      <c r="D740" s="75">
        <v>95227</v>
      </c>
      <c r="E740" s="75" t="s">
        <v>108</v>
      </c>
      <c r="G740" s="75" t="s">
        <v>113</v>
      </c>
      <c r="H740" s="75">
        <v>12</v>
      </c>
    </row>
    <row r="741" spans="2:8">
      <c r="B741" s="75" t="s">
        <v>296</v>
      </c>
      <c r="C741" s="75" t="s">
        <v>587</v>
      </c>
      <c r="D741" s="75">
        <v>95320</v>
      </c>
      <c r="E741" s="75" t="s">
        <v>108</v>
      </c>
      <c r="G741" s="75" t="s">
        <v>113</v>
      </c>
      <c r="H741" s="75">
        <v>12</v>
      </c>
    </row>
    <row r="742" spans="2:8">
      <c r="B742" s="75" t="s">
        <v>296</v>
      </c>
      <c r="C742" s="75" t="s">
        <v>588</v>
      </c>
      <c r="D742" s="75">
        <v>95231</v>
      </c>
      <c r="E742" s="75" t="s">
        <v>108</v>
      </c>
      <c r="G742" s="75" t="s">
        <v>113</v>
      </c>
      <c r="H742" s="75">
        <v>12</v>
      </c>
    </row>
    <row r="743" spans="2:8">
      <c r="B743" s="75" t="s">
        <v>296</v>
      </c>
      <c r="C743" s="75" t="s">
        <v>589</v>
      </c>
      <c r="D743" s="75">
        <v>95632</v>
      </c>
      <c r="E743" s="75" t="s">
        <v>108</v>
      </c>
      <c r="G743" s="75" t="s">
        <v>113</v>
      </c>
      <c r="H743" s="75">
        <v>12</v>
      </c>
    </row>
    <row r="744" spans="2:8">
      <c r="B744" s="75" t="s">
        <v>296</v>
      </c>
      <c r="C744" s="75" t="s">
        <v>590</v>
      </c>
      <c r="D744" s="75">
        <v>95234</v>
      </c>
      <c r="E744" s="75" t="s">
        <v>108</v>
      </c>
      <c r="G744" s="75" t="s">
        <v>113</v>
      </c>
      <c r="H744" s="75">
        <v>12</v>
      </c>
    </row>
    <row r="745" spans="2:8">
      <c r="B745" s="75" t="s">
        <v>296</v>
      </c>
      <c r="C745" s="75" t="s">
        <v>591</v>
      </c>
      <c r="D745" s="75">
        <v>95330</v>
      </c>
      <c r="E745" s="75" t="s">
        <v>108</v>
      </c>
      <c r="G745" s="75" t="s">
        <v>113</v>
      </c>
      <c r="H745" s="75">
        <v>12</v>
      </c>
    </row>
    <row r="746" spans="2:8">
      <c r="B746" s="75" t="s">
        <v>296</v>
      </c>
      <c r="C746" s="75" t="s">
        <v>592</v>
      </c>
      <c r="D746" s="75">
        <v>95236</v>
      </c>
      <c r="E746" s="75" t="s">
        <v>108</v>
      </c>
      <c r="G746" s="75" t="s">
        <v>113</v>
      </c>
      <c r="H746" s="75">
        <v>12</v>
      </c>
    </row>
    <row r="747" spans="2:8">
      <c r="B747" s="75" t="s">
        <v>296</v>
      </c>
      <c r="C747" s="75" t="s">
        <v>593</v>
      </c>
      <c r="D747" s="75">
        <v>95237</v>
      </c>
      <c r="E747" s="75" t="s">
        <v>108</v>
      </c>
      <c r="G747" s="75" t="s">
        <v>113</v>
      </c>
      <c r="H747" s="75">
        <v>12</v>
      </c>
    </row>
    <row r="748" spans="2:8">
      <c r="B748" s="75" t="s">
        <v>296</v>
      </c>
      <c r="C748" s="75" t="s">
        <v>594</v>
      </c>
      <c r="D748" s="75">
        <v>95240</v>
      </c>
      <c r="E748" s="75" t="s">
        <v>108</v>
      </c>
      <c r="G748" s="75" t="s">
        <v>113</v>
      </c>
      <c r="H748" s="75">
        <v>12</v>
      </c>
    </row>
    <row r="749" spans="2:8">
      <c r="B749" s="75" t="s">
        <v>296</v>
      </c>
      <c r="C749" s="75" t="s">
        <v>594</v>
      </c>
      <c r="D749" s="75">
        <v>95241</v>
      </c>
      <c r="E749" s="75" t="s">
        <v>112</v>
      </c>
      <c r="G749" s="75" t="s">
        <v>113</v>
      </c>
      <c r="H749" s="75">
        <v>12</v>
      </c>
    </row>
    <row r="750" spans="2:8">
      <c r="B750" s="75" t="s">
        <v>296</v>
      </c>
      <c r="C750" s="75" t="s">
        <v>594</v>
      </c>
      <c r="D750" s="75">
        <v>95242</v>
      </c>
      <c r="E750" s="75" t="s">
        <v>108</v>
      </c>
      <c r="G750" s="75" t="s">
        <v>113</v>
      </c>
      <c r="H750" s="75">
        <v>12</v>
      </c>
    </row>
    <row r="751" spans="2:8">
      <c r="B751" s="75" t="s">
        <v>296</v>
      </c>
      <c r="C751" s="75" t="s">
        <v>595</v>
      </c>
      <c r="D751" s="75">
        <v>95336</v>
      </c>
      <c r="E751" s="75" t="s">
        <v>108</v>
      </c>
      <c r="G751" s="75" t="s">
        <v>113</v>
      </c>
      <c r="H751" s="75">
        <v>12</v>
      </c>
    </row>
    <row r="752" spans="2:8">
      <c r="B752" s="75" t="s">
        <v>296</v>
      </c>
      <c r="C752" s="75" t="s">
        <v>595</v>
      </c>
      <c r="D752" s="75">
        <v>95337</v>
      </c>
      <c r="E752" s="75" t="s">
        <v>108</v>
      </c>
      <c r="G752" s="75" t="s">
        <v>113</v>
      </c>
      <c r="H752" s="75">
        <v>12</v>
      </c>
    </row>
    <row r="753" spans="2:8">
      <c r="B753" s="75" t="s">
        <v>296</v>
      </c>
      <c r="C753" s="75" t="s">
        <v>596</v>
      </c>
      <c r="D753" s="75">
        <v>95391</v>
      </c>
      <c r="E753" s="75" t="s">
        <v>108</v>
      </c>
      <c r="G753" s="75" t="s">
        <v>113</v>
      </c>
      <c r="H753" s="75">
        <v>12</v>
      </c>
    </row>
    <row r="754" spans="2:8">
      <c r="B754" s="75" t="s">
        <v>296</v>
      </c>
      <c r="C754" s="75" t="s">
        <v>597</v>
      </c>
      <c r="D754" s="75">
        <v>95366</v>
      </c>
      <c r="E754" s="75" t="s">
        <v>108</v>
      </c>
      <c r="G754" s="75" t="s">
        <v>113</v>
      </c>
      <c r="H754" s="75">
        <v>12</v>
      </c>
    </row>
    <row r="755" spans="2:8">
      <c r="B755" s="75" t="s">
        <v>296</v>
      </c>
      <c r="C755" s="75" t="s">
        <v>598</v>
      </c>
      <c r="D755" s="75">
        <v>95201</v>
      </c>
      <c r="E755" s="75" t="s">
        <v>108</v>
      </c>
      <c r="G755" s="75" t="s">
        <v>113</v>
      </c>
      <c r="H755" s="75">
        <v>12</v>
      </c>
    </row>
    <row r="756" spans="2:8">
      <c r="B756" s="75" t="s">
        <v>296</v>
      </c>
      <c r="C756" s="75" t="s">
        <v>598</v>
      </c>
      <c r="D756" s="75">
        <v>95202</v>
      </c>
      <c r="E756" s="75" t="s">
        <v>108</v>
      </c>
      <c r="G756" s="75" t="s">
        <v>113</v>
      </c>
      <c r="H756" s="75">
        <v>12</v>
      </c>
    </row>
    <row r="757" spans="2:8">
      <c r="B757" s="75" t="s">
        <v>296</v>
      </c>
      <c r="C757" s="75" t="s">
        <v>598</v>
      </c>
      <c r="D757" s="75">
        <v>95203</v>
      </c>
      <c r="E757" s="75" t="s">
        <v>108</v>
      </c>
      <c r="G757" s="75" t="s">
        <v>113</v>
      </c>
      <c r="H757" s="75">
        <v>12</v>
      </c>
    </row>
    <row r="758" spans="2:8">
      <c r="B758" s="75" t="s">
        <v>296</v>
      </c>
      <c r="C758" s="75" t="s">
        <v>598</v>
      </c>
      <c r="D758" s="75">
        <v>95204</v>
      </c>
      <c r="E758" s="75" t="s">
        <v>108</v>
      </c>
      <c r="G758" s="75" t="s">
        <v>113</v>
      </c>
      <c r="H758" s="75">
        <v>12</v>
      </c>
    </row>
    <row r="759" spans="2:8">
      <c r="B759" s="75" t="s">
        <v>296</v>
      </c>
      <c r="C759" s="75" t="s">
        <v>598</v>
      </c>
      <c r="D759" s="75">
        <v>95205</v>
      </c>
      <c r="E759" s="75" t="s">
        <v>108</v>
      </c>
      <c r="G759" s="75" t="s">
        <v>113</v>
      </c>
      <c r="H759" s="75">
        <v>12</v>
      </c>
    </row>
    <row r="760" spans="2:8">
      <c r="B760" s="75" t="s">
        <v>296</v>
      </c>
      <c r="C760" s="75" t="s">
        <v>598</v>
      </c>
      <c r="D760" s="75">
        <v>95206</v>
      </c>
      <c r="E760" s="75" t="s">
        <v>108</v>
      </c>
      <c r="G760" s="75" t="s">
        <v>113</v>
      </c>
      <c r="H760" s="75">
        <v>12</v>
      </c>
    </row>
    <row r="761" spans="2:8">
      <c r="B761" s="75" t="s">
        <v>296</v>
      </c>
      <c r="C761" s="75" t="s">
        <v>598</v>
      </c>
      <c r="D761" s="75">
        <v>95207</v>
      </c>
      <c r="E761" s="75" t="s">
        <v>108</v>
      </c>
      <c r="G761" s="75" t="s">
        <v>113</v>
      </c>
      <c r="H761" s="75">
        <v>12</v>
      </c>
    </row>
    <row r="762" spans="2:8">
      <c r="B762" s="75" t="s">
        <v>296</v>
      </c>
      <c r="C762" s="75" t="s">
        <v>598</v>
      </c>
      <c r="D762" s="75">
        <v>95208</v>
      </c>
      <c r="E762" s="73" t="s">
        <v>108</v>
      </c>
      <c r="G762" s="75" t="s">
        <v>113</v>
      </c>
      <c r="H762" s="75">
        <v>12</v>
      </c>
    </row>
    <row r="763" spans="2:8">
      <c r="B763" s="75" t="s">
        <v>296</v>
      </c>
      <c r="C763" s="75" t="s">
        <v>598</v>
      </c>
      <c r="D763" s="75">
        <v>95209</v>
      </c>
      <c r="E763" s="75" t="s">
        <v>108</v>
      </c>
      <c r="G763" s="75" t="s">
        <v>113</v>
      </c>
      <c r="H763" s="75">
        <v>12</v>
      </c>
    </row>
    <row r="764" spans="2:8">
      <c r="B764" s="75" t="s">
        <v>296</v>
      </c>
      <c r="C764" s="75" t="s">
        <v>598</v>
      </c>
      <c r="D764" s="75">
        <v>95210</v>
      </c>
      <c r="E764" s="75" t="s">
        <v>108</v>
      </c>
      <c r="G764" s="75" t="s">
        <v>113</v>
      </c>
      <c r="H764" s="75">
        <v>12</v>
      </c>
    </row>
    <row r="765" spans="2:8">
      <c r="B765" s="75" t="s">
        <v>296</v>
      </c>
      <c r="C765" s="75" t="s">
        <v>598</v>
      </c>
      <c r="D765" s="75">
        <v>95211</v>
      </c>
      <c r="E765" s="73" t="s">
        <v>108</v>
      </c>
      <c r="G765" s="75" t="s">
        <v>113</v>
      </c>
      <c r="H765" s="75">
        <v>12</v>
      </c>
    </row>
    <row r="766" spans="2:8">
      <c r="B766" s="75" t="s">
        <v>296</v>
      </c>
      <c r="C766" s="75" t="s">
        <v>598</v>
      </c>
      <c r="D766" s="75">
        <v>95212</v>
      </c>
      <c r="E766" s="75" t="s">
        <v>108</v>
      </c>
      <c r="G766" s="75" t="s">
        <v>113</v>
      </c>
      <c r="H766" s="75">
        <v>12</v>
      </c>
    </row>
    <row r="767" spans="2:8">
      <c r="B767" s="75" t="s">
        <v>296</v>
      </c>
      <c r="C767" s="75" t="s">
        <v>598</v>
      </c>
      <c r="D767" s="75">
        <v>95213</v>
      </c>
      <c r="E767" s="73" t="s">
        <v>108</v>
      </c>
      <c r="G767" s="75" t="s">
        <v>113</v>
      </c>
      <c r="H767" s="75">
        <v>12</v>
      </c>
    </row>
    <row r="768" spans="2:8">
      <c r="B768" s="75" t="s">
        <v>296</v>
      </c>
      <c r="C768" s="75" t="s">
        <v>598</v>
      </c>
      <c r="D768" s="75">
        <v>95215</v>
      </c>
      <c r="E768" s="75" t="s">
        <v>108</v>
      </c>
      <c r="G768" s="75" t="s">
        <v>113</v>
      </c>
      <c r="H768" s="75">
        <v>12</v>
      </c>
    </row>
    <row r="769" spans="2:8">
      <c r="B769" s="75" t="s">
        <v>296</v>
      </c>
      <c r="C769" s="75" t="s">
        <v>598</v>
      </c>
      <c r="D769" s="75">
        <v>95219</v>
      </c>
      <c r="E769" s="75" t="s">
        <v>108</v>
      </c>
      <c r="G769" s="75" t="s">
        <v>113</v>
      </c>
      <c r="H769" s="75">
        <v>12</v>
      </c>
    </row>
    <row r="770" spans="2:8">
      <c r="B770" s="75" t="s">
        <v>296</v>
      </c>
      <c r="C770" s="75" t="s">
        <v>598</v>
      </c>
      <c r="D770" s="75">
        <v>95267</v>
      </c>
      <c r="E770" s="73" t="s">
        <v>108</v>
      </c>
      <c r="G770" s="75" t="s">
        <v>113</v>
      </c>
      <c r="H770" s="75">
        <v>12</v>
      </c>
    </row>
    <row r="771" spans="2:8">
      <c r="B771" s="75" t="s">
        <v>296</v>
      </c>
      <c r="C771" s="75" t="s">
        <v>599</v>
      </c>
      <c r="D771" s="75">
        <v>95686</v>
      </c>
      <c r="E771" s="75" t="s">
        <v>108</v>
      </c>
      <c r="G771" s="75" t="s">
        <v>113</v>
      </c>
      <c r="H771" s="75">
        <v>12</v>
      </c>
    </row>
    <row r="772" spans="2:8">
      <c r="B772" s="75" t="s">
        <v>296</v>
      </c>
      <c r="C772" s="75" t="s">
        <v>600</v>
      </c>
      <c r="D772" s="75">
        <v>95304</v>
      </c>
      <c r="E772" s="75" t="s">
        <v>108</v>
      </c>
      <c r="G772" s="75" t="s">
        <v>113</v>
      </c>
      <c r="H772" s="75">
        <v>12</v>
      </c>
    </row>
    <row r="773" spans="2:8">
      <c r="B773" s="75" t="s">
        <v>296</v>
      </c>
      <c r="C773" s="75" t="s">
        <v>600</v>
      </c>
      <c r="D773" s="75">
        <v>95376</v>
      </c>
      <c r="E773" s="75" t="s">
        <v>108</v>
      </c>
      <c r="G773" s="75" t="s">
        <v>113</v>
      </c>
      <c r="H773" s="75">
        <v>12</v>
      </c>
    </row>
    <row r="774" spans="2:8">
      <c r="B774" s="75" t="s">
        <v>296</v>
      </c>
      <c r="C774" s="75" t="s">
        <v>600</v>
      </c>
      <c r="D774" s="75">
        <v>95377</v>
      </c>
      <c r="E774" s="75" t="s">
        <v>108</v>
      </c>
      <c r="G774" s="75" t="s">
        <v>113</v>
      </c>
      <c r="H774" s="75">
        <v>12</v>
      </c>
    </row>
    <row r="775" spans="2:8">
      <c r="B775" s="75" t="s">
        <v>296</v>
      </c>
      <c r="C775" s="75" t="s">
        <v>600</v>
      </c>
      <c r="D775" s="75">
        <v>95378</v>
      </c>
      <c r="E775" s="75" t="s">
        <v>108</v>
      </c>
      <c r="G775" s="75" t="s">
        <v>113</v>
      </c>
      <c r="H775" s="75">
        <v>12</v>
      </c>
    </row>
    <row r="776" spans="2:8">
      <c r="B776" s="75" t="s">
        <v>296</v>
      </c>
      <c r="C776" s="75" t="s">
        <v>600</v>
      </c>
      <c r="D776" s="75">
        <v>95391</v>
      </c>
      <c r="E776" s="75" t="s">
        <v>108</v>
      </c>
      <c r="G776" s="75" t="s">
        <v>113</v>
      </c>
      <c r="H776" s="75">
        <v>12</v>
      </c>
    </row>
    <row r="777" spans="2:8">
      <c r="B777" s="75" t="s">
        <v>296</v>
      </c>
      <c r="C777" s="75" t="s">
        <v>601</v>
      </c>
      <c r="D777" s="75">
        <v>95253</v>
      </c>
      <c r="E777" s="75" t="s">
        <v>108</v>
      </c>
      <c r="G777" s="75" t="s">
        <v>113</v>
      </c>
      <c r="H777" s="75">
        <v>12</v>
      </c>
    </row>
    <row r="778" spans="2:8">
      <c r="B778" s="75" t="s">
        <v>296</v>
      </c>
      <c r="C778" s="75" t="s">
        <v>602</v>
      </c>
      <c r="D778" s="75">
        <v>95258</v>
      </c>
      <c r="E778" s="75" t="s">
        <v>108</v>
      </c>
      <c r="G778" s="75" t="s">
        <v>113</v>
      </c>
      <c r="H778" s="75">
        <v>12</v>
      </c>
    </row>
    <row r="779" spans="2:8">
      <c r="B779" s="75" t="s">
        <v>603</v>
      </c>
      <c r="C779" s="75" t="s">
        <v>604</v>
      </c>
      <c r="D779" s="75">
        <v>93420</v>
      </c>
      <c r="E779" s="75" t="s">
        <v>109</v>
      </c>
      <c r="G779" s="75" t="s">
        <v>113</v>
      </c>
      <c r="H779" s="75">
        <v>5</v>
      </c>
    </row>
    <row r="780" spans="2:8">
      <c r="B780" s="75" t="s">
        <v>603</v>
      </c>
      <c r="C780" s="75" t="s">
        <v>604</v>
      </c>
      <c r="D780" s="75">
        <v>93421</v>
      </c>
      <c r="E780" s="75" t="s">
        <v>109</v>
      </c>
      <c r="G780" s="75" t="s">
        <v>113</v>
      </c>
      <c r="H780" s="75">
        <v>5</v>
      </c>
    </row>
    <row r="781" spans="2:8">
      <c r="B781" s="75" t="s">
        <v>603</v>
      </c>
      <c r="C781" s="75" t="s">
        <v>605</v>
      </c>
      <c r="D781" s="75">
        <v>93422</v>
      </c>
      <c r="E781" s="75" t="s">
        <v>112</v>
      </c>
      <c r="G781" s="75" t="s">
        <v>113</v>
      </c>
      <c r="H781" s="75">
        <v>4</v>
      </c>
    </row>
    <row r="782" spans="2:8">
      <c r="B782" s="75" t="s">
        <v>603</v>
      </c>
      <c r="C782" s="75" t="s">
        <v>605</v>
      </c>
      <c r="D782" s="75">
        <v>93423</v>
      </c>
      <c r="E782" s="75" t="s">
        <v>112</v>
      </c>
      <c r="G782" s="75" t="s">
        <v>113</v>
      </c>
      <c r="H782" s="75">
        <v>4</v>
      </c>
    </row>
    <row r="783" spans="2:8">
      <c r="B783" s="75" t="s">
        <v>603</v>
      </c>
      <c r="C783" s="75" t="s">
        <v>606</v>
      </c>
      <c r="D783" s="75">
        <v>93424</v>
      </c>
      <c r="E783" s="75" t="s">
        <v>109</v>
      </c>
      <c r="G783" s="75" t="s">
        <v>113</v>
      </c>
      <c r="H783" s="75">
        <v>5</v>
      </c>
    </row>
    <row r="784" spans="2:8">
      <c r="B784" s="75" t="s">
        <v>603</v>
      </c>
      <c r="C784" s="75" t="s">
        <v>607</v>
      </c>
      <c r="D784" s="75">
        <v>93428</v>
      </c>
      <c r="E784" s="75" t="s">
        <v>109</v>
      </c>
      <c r="G784" s="75" t="s">
        <v>113</v>
      </c>
      <c r="H784" s="75">
        <v>5</v>
      </c>
    </row>
    <row r="785" spans="2:8">
      <c r="B785" s="75" t="s">
        <v>603</v>
      </c>
      <c r="C785" s="75" t="s">
        <v>608</v>
      </c>
      <c r="D785" s="75">
        <v>93430</v>
      </c>
      <c r="E785" s="75" t="s">
        <v>109</v>
      </c>
      <c r="G785" s="75" t="s">
        <v>113</v>
      </c>
      <c r="H785" s="75">
        <v>5</v>
      </c>
    </row>
    <row r="786" spans="2:8">
      <c r="B786" s="75" t="s">
        <v>603</v>
      </c>
      <c r="C786" s="75" t="s">
        <v>609</v>
      </c>
      <c r="D786" s="75">
        <v>93432</v>
      </c>
      <c r="E786" s="75" t="s">
        <v>112</v>
      </c>
      <c r="G786" s="75" t="s">
        <v>113</v>
      </c>
      <c r="H786" s="75">
        <v>4</v>
      </c>
    </row>
    <row r="787" spans="2:8">
      <c r="B787" s="75" t="s">
        <v>603</v>
      </c>
      <c r="C787" s="75" t="s">
        <v>610</v>
      </c>
      <c r="D787" s="75">
        <v>93433</v>
      </c>
      <c r="E787" s="75" t="s">
        <v>109</v>
      </c>
      <c r="G787" s="75" t="s">
        <v>113</v>
      </c>
      <c r="H787" s="75">
        <v>5</v>
      </c>
    </row>
    <row r="788" spans="2:8">
      <c r="B788" s="75" t="s">
        <v>603</v>
      </c>
      <c r="C788" s="75" t="s">
        <v>610</v>
      </c>
      <c r="D788" s="75">
        <v>93483</v>
      </c>
      <c r="E788" s="73" t="s">
        <v>109</v>
      </c>
      <c r="G788" s="75" t="s">
        <v>113</v>
      </c>
      <c r="H788" s="75">
        <v>5</v>
      </c>
    </row>
    <row r="789" spans="2:8">
      <c r="B789" s="75" t="s">
        <v>603</v>
      </c>
      <c r="C789" s="75" t="s">
        <v>611</v>
      </c>
      <c r="D789" s="75">
        <v>93435</v>
      </c>
      <c r="E789" s="75" t="s">
        <v>109</v>
      </c>
      <c r="G789" s="75" t="s">
        <v>113</v>
      </c>
      <c r="H789" s="75">
        <v>5</v>
      </c>
    </row>
    <row r="790" spans="2:8">
      <c r="B790" s="75" t="s">
        <v>603</v>
      </c>
      <c r="C790" s="75" t="s">
        <v>612</v>
      </c>
      <c r="D790" s="75">
        <v>93446</v>
      </c>
      <c r="E790" s="75" t="s">
        <v>112</v>
      </c>
      <c r="G790" s="75" t="s">
        <v>113</v>
      </c>
      <c r="H790" s="75">
        <v>4</v>
      </c>
    </row>
    <row r="791" spans="2:8">
      <c r="B791" s="75" t="s">
        <v>603</v>
      </c>
      <c r="C791" s="75" t="s">
        <v>613</v>
      </c>
      <c r="D791" s="75">
        <v>93402</v>
      </c>
      <c r="E791" s="75" t="s">
        <v>109</v>
      </c>
      <c r="G791" s="75" t="s">
        <v>113</v>
      </c>
      <c r="H791" s="75">
        <v>5</v>
      </c>
    </row>
    <row r="792" spans="2:8">
      <c r="B792" s="75" t="s">
        <v>603</v>
      </c>
      <c r="C792" s="75" t="s">
        <v>613</v>
      </c>
      <c r="D792" s="75">
        <v>93412</v>
      </c>
      <c r="E792" s="73" t="s">
        <v>109</v>
      </c>
      <c r="G792" s="75" t="s">
        <v>113</v>
      </c>
      <c r="H792" s="75">
        <v>5</v>
      </c>
    </row>
    <row r="793" spans="2:8">
      <c r="B793" s="75" t="s">
        <v>603</v>
      </c>
      <c r="C793" s="75" t="s">
        <v>614</v>
      </c>
      <c r="D793" s="75">
        <v>93442</v>
      </c>
      <c r="E793" s="75" t="s">
        <v>109</v>
      </c>
      <c r="G793" s="75" t="s">
        <v>113</v>
      </c>
      <c r="H793" s="75">
        <v>5</v>
      </c>
    </row>
    <row r="794" spans="2:8">
      <c r="B794" s="75" t="s">
        <v>603</v>
      </c>
      <c r="C794" s="75" t="s">
        <v>614</v>
      </c>
      <c r="D794" s="75">
        <v>93443</v>
      </c>
      <c r="E794" s="75" t="s">
        <v>109</v>
      </c>
      <c r="G794" s="75" t="s">
        <v>113</v>
      </c>
      <c r="H794" s="75">
        <v>5</v>
      </c>
    </row>
    <row r="795" spans="2:8">
      <c r="B795" s="75" t="s">
        <v>603</v>
      </c>
      <c r="C795" s="75" t="s">
        <v>615</v>
      </c>
      <c r="D795" s="75">
        <v>93444</v>
      </c>
      <c r="E795" s="75" t="s">
        <v>109</v>
      </c>
      <c r="G795" s="75" t="s">
        <v>113</v>
      </c>
      <c r="H795" s="75">
        <v>5</v>
      </c>
    </row>
    <row r="796" spans="2:8">
      <c r="B796" s="75" t="s">
        <v>603</v>
      </c>
      <c r="C796" s="75" t="s">
        <v>616</v>
      </c>
      <c r="D796" s="75">
        <v>93445</v>
      </c>
      <c r="E796" s="75" t="s">
        <v>109</v>
      </c>
      <c r="G796" s="75" t="s">
        <v>113</v>
      </c>
      <c r="H796" s="75">
        <v>5</v>
      </c>
    </row>
    <row r="797" spans="2:8">
      <c r="B797" s="75" t="s">
        <v>603</v>
      </c>
      <c r="C797" s="75" t="s">
        <v>617</v>
      </c>
      <c r="D797" s="75">
        <v>93451</v>
      </c>
      <c r="E797" s="75" t="s">
        <v>112</v>
      </c>
      <c r="G797" s="75" t="s">
        <v>113</v>
      </c>
      <c r="H797" s="75">
        <v>4</v>
      </c>
    </row>
    <row r="798" spans="2:8">
      <c r="B798" s="75" t="s">
        <v>603</v>
      </c>
      <c r="C798" s="75" t="s">
        <v>618</v>
      </c>
      <c r="D798" s="75">
        <v>93446</v>
      </c>
      <c r="E798" s="75" t="s">
        <v>112</v>
      </c>
      <c r="G798" s="75" t="s">
        <v>113</v>
      </c>
      <c r="H798" s="75">
        <v>4</v>
      </c>
    </row>
    <row r="799" spans="2:8">
      <c r="B799" s="75" t="s">
        <v>603</v>
      </c>
      <c r="C799" s="75" t="s">
        <v>618</v>
      </c>
      <c r="D799" s="75">
        <v>93447</v>
      </c>
      <c r="E799" s="73" t="s">
        <v>112</v>
      </c>
      <c r="G799" s="75" t="s">
        <v>113</v>
      </c>
      <c r="H799" s="75">
        <v>4</v>
      </c>
    </row>
    <row r="800" spans="2:8">
      <c r="B800" s="75" t="s">
        <v>603</v>
      </c>
      <c r="C800" s="75" t="s">
        <v>619</v>
      </c>
      <c r="D800" s="75">
        <v>93448</v>
      </c>
      <c r="E800" s="73" t="s">
        <v>109</v>
      </c>
      <c r="G800" s="75" t="s">
        <v>113</v>
      </c>
      <c r="H800" s="75">
        <v>5</v>
      </c>
    </row>
    <row r="801" spans="2:8">
      <c r="B801" s="75" t="s">
        <v>603</v>
      </c>
      <c r="C801" s="75" t="s">
        <v>619</v>
      </c>
      <c r="D801" s="75">
        <v>93449</v>
      </c>
      <c r="E801" s="75" t="s">
        <v>109</v>
      </c>
      <c r="G801" s="75" t="s">
        <v>113</v>
      </c>
      <c r="H801" s="75">
        <v>5</v>
      </c>
    </row>
    <row r="802" spans="2:8">
      <c r="B802" s="75" t="s">
        <v>603</v>
      </c>
      <c r="C802" s="75" t="s">
        <v>620</v>
      </c>
      <c r="D802" s="75">
        <v>93452</v>
      </c>
      <c r="E802" s="75" t="s">
        <v>109</v>
      </c>
      <c r="G802" s="75" t="s">
        <v>113</v>
      </c>
      <c r="H802" s="75">
        <v>5</v>
      </c>
    </row>
    <row r="803" spans="2:8">
      <c r="B803" s="75" t="s">
        <v>603</v>
      </c>
      <c r="C803" s="75" t="s">
        <v>603</v>
      </c>
      <c r="D803" s="75">
        <v>93401</v>
      </c>
      <c r="E803" s="75" t="s">
        <v>109</v>
      </c>
      <c r="G803" s="75" t="s">
        <v>113</v>
      </c>
      <c r="H803" s="75">
        <v>5</v>
      </c>
    </row>
    <row r="804" spans="2:8">
      <c r="B804" s="75" t="s">
        <v>603</v>
      </c>
      <c r="C804" s="75" t="s">
        <v>603</v>
      </c>
      <c r="D804" s="75">
        <v>93402</v>
      </c>
      <c r="E804" s="75" t="s">
        <v>109</v>
      </c>
      <c r="G804" s="75" t="s">
        <v>113</v>
      </c>
      <c r="H804" s="75">
        <v>5</v>
      </c>
    </row>
    <row r="805" spans="2:8">
      <c r="B805" s="75" t="s">
        <v>603</v>
      </c>
      <c r="C805" s="75" t="s">
        <v>603</v>
      </c>
      <c r="D805" s="75">
        <v>93403</v>
      </c>
      <c r="E805" s="73" t="s">
        <v>109</v>
      </c>
      <c r="G805" s="75" t="s">
        <v>113</v>
      </c>
      <c r="H805" s="75">
        <v>5</v>
      </c>
    </row>
    <row r="806" spans="2:8">
      <c r="B806" s="75" t="s">
        <v>603</v>
      </c>
      <c r="C806" s="75" t="s">
        <v>603</v>
      </c>
      <c r="D806" s="75">
        <v>93405</v>
      </c>
      <c r="E806" s="75" t="s">
        <v>109</v>
      </c>
      <c r="G806" s="75" t="s">
        <v>113</v>
      </c>
      <c r="H806" s="75">
        <v>5</v>
      </c>
    </row>
    <row r="807" spans="2:8">
      <c r="B807" s="75" t="s">
        <v>603</v>
      </c>
      <c r="C807" s="75" t="s">
        <v>603</v>
      </c>
      <c r="D807" s="75">
        <v>93406</v>
      </c>
      <c r="E807" s="75" t="s">
        <v>109</v>
      </c>
      <c r="G807" s="75" t="s">
        <v>113</v>
      </c>
      <c r="H807" s="75">
        <v>5</v>
      </c>
    </row>
    <row r="808" spans="2:8">
      <c r="B808" s="75" t="s">
        <v>603</v>
      </c>
      <c r="C808" s="75" t="s">
        <v>603</v>
      </c>
      <c r="D808" s="75">
        <v>93407</v>
      </c>
      <c r="E808" s="73" t="s">
        <v>109</v>
      </c>
      <c r="G808" s="75" t="s">
        <v>113</v>
      </c>
      <c r="H808" s="75">
        <v>5</v>
      </c>
    </row>
    <row r="809" spans="2:8">
      <c r="B809" s="75" t="s">
        <v>603</v>
      </c>
      <c r="C809" s="75" t="s">
        <v>603</v>
      </c>
      <c r="D809" s="75">
        <v>93408</v>
      </c>
      <c r="E809" s="73" t="s">
        <v>109</v>
      </c>
      <c r="G809" s="75" t="s">
        <v>113</v>
      </c>
      <c r="H809" s="75">
        <v>5</v>
      </c>
    </row>
    <row r="810" spans="2:8">
      <c r="B810" s="75" t="s">
        <v>603</v>
      </c>
      <c r="C810" s="75" t="s">
        <v>603</v>
      </c>
      <c r="D810" s="75">
        <v>93409</v>
      </c>
      <c r="E810" s="73" t="s">
        <v>109</v>
      </c>
      <c r="G810" s="75" t="s">
        <v>113</v>
      </c>
      <c r="H810" s="75">
        <v>5</v>
      </c>
    </row>
    <row r="811" spans="2:8">
      <c r="B811" s="75" t="s">
        <v>603</v>
      </c>
      <c r="C811" s="75" t="s">
        <v>621</v>
      </c>
      <c r="D811" s="75">
        <v>93451</v>
      </c>
      <c r="E811" s="75" t="s">
        <v>112</v>
      </c>
      <c r="G811" s="75" t="s">
        <v>113</v>
      </c>
      <c r="H811" s="75">
        <v>4</v>
      </c>
    </row>
    <row r="812" spans="2:8">
      <c r="B812" s="75" t="s">
        <v>603</v>
      </c>
      <c r="C812" s="75" t="s">
        <v>622</v>
      </c>
      <c r="D812" s="75">
        <v>93452</v>
      </c>
      <c r="E812" s="75" t="s">
        <v>109</v>
      </c>
      <c r="G812" s="75" t="s">
        <v>113</v>
      </c>
      <c r="H812" s="75">
        <v>5</v>
      </c>
    </row>
    <row r="813" spans="2:8">
      <c r="B813" s="75" t="s">
        <v>603</v>
      </c>
      <c r="C813" s="75" t="s">
        <v>623</v>
      </c>
      <c r="D813" s="75">
        <v>93453</v>
      </c>
      <c r="E813" s="75" t="s">
        <v>107</v>
      </c>
      <c r="G813" s="75" t="s">
        <v>113</v>
      </c>
      <c r="H813" s="75">
        <v>4</v>
      </c>
    </row>
    <row r="814" spans="2:8">
      <c r="B814" s="75" t="s">
        <v>603</v>
      </c>
      <c r="C814" s="75" t="s">
        <v>624</v>
      </c>
      <c r="D814" s="75">
        <v>93461</v>
      </c>
      <c r="E814" s="75" t="s">
        <v>112</v>
      </c>
      <c r="G814" s="75" t="s">
        <v>113</v>
      </c>
      <c r="H814" s="75">
        <v>4</v>
      </c>
    </row>
    <row r="815" spans="2:8">
      <c r="B815" s="75" t="s">
        <v>603</v>
      </c>
      <c r="C815" s="75" t="s">
        <v>625</v>
      </c>
      <c r="D815" s="75">
        <v>93465</v>
      </c>
      <c r="E815" s="75" t="s">
        <v>112</v>
      </c>
      <c r="G815" s="75" t="s">
        <v>113</v>
      </c>
      <c r="H815" s="75">
        <v>4</v>
      </c>
    </row>
    <row r="816" spans="2:8">
      <c r="B816" s="75" t="s">
        <v>626</v>
      </c>
      <c r="C816" s="75" t="s">
        <v>627</v>
      </c>
      <c r="D816" s="75">
        <v>94027</v>
      </c>
      <c r="E816" s="75" t="s">
        <v>112</v>
      </c>
      <c r="G816" s="75" t="s">
        <v>113</v>
      </c>
      <c r="H816" s="75">
        <v>3</v>
      </c>
    </row>
    <row r="817" spans="2:8">
      <c r="B817" s="75" t="s">
        <v>626</v>
      </c>
      <c r="C817" s="75" t="s">
        <v>628</v>
      </c>
      <c r="D817" s="75">
        <v>94002</v>
      </c>
      <c r="E817" s="75" t="s">
        <v>112</v>
      </c>
      <c r="G817" s="75" t="s">
        <v>113</v>
      </c>
      <c r="H817" s="75">
        <v>3</v>
      </c>
    </row>
    <row r="818" spans="2:8">
      <c r="B818" s="75" t="s">
        <v>626</v>
      </c>
      <c r="C818" s="75" t="s">
        <v>629</v>
      </c>
      <c r="D818" s="75">
        <v>94005</v>
      </c>
      <c r="E818" s="75" t="s">
        <v>109</v>
      </c>
      <c r="G818" s="75" t="s">
        <v>113</v>
      </c>
      <c r="H818" s="75">
        <v>3</v>
      </c>
    </row>
    <row r="819" spans="2:8">
      <c r="B819" s="75" t="s">
        <v>626</v>
      </c>
      <c r="C819" s="75" t="s">
        <v>630</v>
      </c>
      <c r="D819" s="75">
        <v>94010</v>
      </c>
      <c r="E819" s="75" t="s">
        <v>112</v>
      </c>
      <c r="G819" s="75" t="s">
        <v>113</v>
      </c>
      <c r="H819" s="75">
        <v>3</v>
      </c>
    </row>
    <row r="820" spans="2:8">
      <c r="B820" s="75" t="s">
        <v>626</v>
      </c>
      <c r="C820" s="75" t="s">
        <v>630</v>
      </c>
      <c r="D820" s="75">
        <v>94011</v>
      </c>
      <c r="E820" s="73" t="s">
        <v>112</v>
      </c>
      <c r="G820" s="75" t="s">
        <v>113</v>
      </c>
      <c r="H820" s="75">
        <v>3</v>
      </c>
    </row>
    <row r="821" spans="2:8">
      <c r="B821" s="75" t="s">
        <v>626</v>
      </c>
      <c r="C821" s="75" t="s">
        <v>631</v>
      </c>
      <c r="D821" s="75">
        <v>94014</v>
      </c>
      <c r="E821" s="75" t="s">
        <v>109</v>
      </c>
      <c r="G821" s="75" t="s">
        <v>113</v>
      </c>
      <c r="H821" s="75">
        <v>3</v>
      </c>
    </row>
    <row r="822" spans="2:8">
      <c r="B822" s="75" t="s">
        <v>626</v>
      </c>
      <c r="C822" s="75" t="s">
        <v>632</v>
      </c>
      <c r="D822" s="75">
        <v>94013</v>
      </c>
      <c r="E822" s="73" t="s">
        <v>109</v>
      </c>
      <c r="G822" s="75" t="s">
        <v>113</v>
      </c>
      <c r="H822" s="73">
        <v>3</v>
      </c>
    </row>
    <row r="823" spans="2:8">
      <c r="B823" s="75" t="s">
        <v>626</v>
      </c>
      <c r="C823" s="75" t="s">
        <v>632</v>
      </c>
      <c r="D823" s="75">
        <v>94014</v>
      </c>
      <c r="E823" s="75" t="s">
        <v>109</v>
      </c>
      <c r="G823" s="75" t="s">
        <v>113</v>
      </c>
      <c r="H823" s="75">
        <v>3</v>
      </c>
    </row>
    <row r="824" spans="2:8">
      <c r="B824" s="75" t="s">
        <v>626</v>
      </c>
      <c r="C824" s="75" t="s">
        <v>632</v>
      </c>
      <c r="D824" s="75">
        <v>94015</v>
      </c>
      <c r="E824" s="75" t="s">
        <v>109</v>
      </c>
      <c r="G824" s="75" t="s">
        <v>113</v>
      </c>
      <c r="H824" s="75">
        <v>3</v>
      </c>
    </row>
    <row r="825" spans="2:8">
      <c r="B825" s="75" t="s">
        <v>626</v>
      </c>
      <c r="C825" s="75" t="s">
        <v>632</v>
      </c>
      <c r="D825" s="75">
        <v>94016</v>
      </c>
      <c r="E825" s="73" t="s">
        <v>109</v>
      </c>
      <c r="G825" s="75" t="s">
        <v>113</v>
      </c>
      <c r="H825" s="75">
        <v>3</v>
      </c>
    </row>
    <row r="826" spans="2:8">
      <c r="B826" s="75" t="s">
        <v>626</v>
      </c>
      <c r="C826" s="75" t="s">
        <v>633</v>
      </c>
      <c r="D826" s="75">
        <v>94303</v>
      </c>
      <c r="E826" s="75" t="s">
        <v>112</v>
      </c>
      <c r="G826" s="75" t="s">
        <v>113</v>
      </c>
      <c r="H826" s="75">
        <v>4</v>
      </c>
    </row>
    <row r="827" spans="2:8">
      <c r="B827" s="75" t="s">
        <v>626</v>
      </c>
      <c r="C827" s="75" t="s">
        <v>634</v>
      </c>
      <c r="D827" s="75">
        <v>94018</v>
      </c>
      <c r="E827" s="75" t="s">
        <v>109</v>
      </c>
      <c r="G827" s="75" t="s">
        <v>113</v>
      </c>
      <c r="H827" s="75">
        <v>3</v>
      </c>
    </row>
    <row r="828" spans="2:8">
      <c r="B828" s="75" t="s">
        <v>626</v>
      </c>
      <c r="C828" s="75" t="s">
        <v>635</v>
      </c>
      <c r="D828" s="75">
        <v>94062</v>
      </c>
      <c r="E828" s="75" t="s">
        <v>106</v>
      </c>
      <c r="G828" s="75" t="s">
        <v>113</v>
      </c>
      <c r="H828" s="75">
        <v>3</v>
      </c>
    </row>
    <row r="829" spans="2:8">
      <c r="B829" s="75" t="s">
        <v>626</v>
      </c>
      <c r="C829" s="75" t="s">
        <v>636</v>
      </c>
      <c r="D829" s="75">
        <v>94404</v>
      </c>
      <c r="E829" s="75" t="s">
        <v>112</v>
      </c>
      <c r="G829" s="75" t="s">
        <v>113</v>
      </c>
      <c r="H829" s="75">
        <v>3</v>
      </c>
    </row>
    <row r="830" spans="2:8">
      <c r="B830" s="75" t="s">
        <v>626</v>
      </c>
      <c r="C830" s="75" t="s">
        <v>637</v>
      </c>
      <c r="D830" s="75">
        <v>94019</v>
      </c>
      <c r="E830" s="75" t="s">
        <v>109</v>
      </c>
      <c r="G830" s="75" t="s">
        <v>113</v>
      </c>
      <c r="H830" s="75">
        <v>3</v>
      </c>
    </row>
    <row r="831" spans="2:8">
      <c r="B831" s="75" t="s">
        <v>626</v>
      </c>
      <c r="C831" s="75" t="s">
        <v>638</v>
      </c>
      <c r="D831" s="75">
        <v>94010</v>
      </c>
      <c r="E831" s="75" t="s">
        <v>112</v>
      </c>
      <c r="G831" s="75" t="s">
        <v>113</v>
      </c>
      <c r="H831" s="75">
        <v>3</v>
      </c>
    </row>
    <row r="832" spans="2:8">
      <c r="B832" s="75" t="s">
        <v>626</v>
      </c>
      <c r="C832" s="75" t="s">
        <v>639</v>
      </c>
      <c r="D832" s="75">
        <v>94020</v>
      </c>
      <c r="E832" s="75" t="s">
        <v>106</v>
      </c>
      <c r="G832" s="75" t="s">
        <v>113</v>
      </c>
      <c r="H832" s="75">
        <v>3</v>
      </c>
    </row>
    <row r="833" spans="2:8">
      <c r="B833" s="75" t="s">
        <v>626</v>
      </c>
      <c r="C833" s="75" t="s">
        <v>640</v>
      </c>
      <c r="D833" s="75">
        <v>94021</v>
      </c>
      <c r="E833" s="75" t="s">
        <v>109</v>
      </c>
      <c r="G833" s="75" t="s">
        <v>113</v>
      </c>
      <c r="H833" s="75">
        <v>3</v>
      </c>
    </row>
    <row r="834" spans="2:8">
      <c r="B834" s="75" t="s">
        <v>626</v>
      </c>
      <c r="C834" s="75" t="s">
        <v>641</v>
      </c>
      <c r="D834" s="75">
        <v>94025</v>
      </c>
      <c r="E834" s="75" t="s">
        <v>112</v>
      </c>
      <c r="G834" s="75" t="s">
        <v>113</v>
      </c>
      <c r="H834" s="75">
        <v>3</v>
      </c>
    </row>
    <row r="835" spans="2:8">
      <c r="B835" s="75" t="s">
        <v>626</v>
      </c>
      <c r="C835" s="75" t="s">
        <v>641</v>
      </c>
      <c r="D835" s="75">
        <v>94026</v>
      </c>
      <c r="E835" s="75" t="s">
        <v>112</v>
      </c>
      <c r="G835" s="75" t="s">
        <v>113</v>
      </c>
      <c r="H835" s="75">
        <v>3</v>
      </c>
    </row>
    <row r="836" spans="2:8">
      <c r="B836" s="75" t="s">
        <v>626</v>
      </c>
      <c r="C836" s="75" t="s">
        <v>641</v>
      </c>
      <c r="D836" s="75">
        <v>94027</v>
      </c>
      <c r="E836" s="75" t="s">
        <v>112</v>
      </c>
      <c r="G836" s="75" t="s">
        <v>113</v>
      </c>
      <c r="H836" s="75">
        <v>3</v>
      </c>
    </row>
    <row r="837" spans="2:8">
      <c r="B837" s="75" t="s">
        <v>626</v>
      </c>
      <c r="C837" s="75" t="s">
        <v>641</v>
      </c>
      <c r="D837" s="75">
        <v>94028</v>
      </c>
      <c r="E837" s="75" t="s">
        <v>112</v>
      </c>
      <c r="G837" s="75" t="s">
        <v>113</v>
      </c>
      <c r="H837" s="75">
        <v>3</v>
      </c>
    </row>
    <row r="838" spans="2:8">
      <c r="B838" s="75" t="s">
        <v>626</v>
      </c>
      <c r="C838" s="75" t="s">
        <v>642</v>
      </c>
      <c r="D838" s="75">
        <v>94030</v>
      </c>
      <c r="E838" s="75" t="s">
        <v>112</v>
      </c>
      <c r="G838" s="75" t="s">
        <v>113</v>
      </c>
      <c r="H838" s="75">
        <v>3</v>
      </c>
    </row>
    <row r="839" spans="2:8">
      <c r="B839" s="75" t="s">
        <v>626</v>
      </c>
      <c r="C839" s="75" t="s">
        <v>643</v>
      </c>
      <c r="D839" s="75">
        <v>94037</v>
      </c>
      <c r="E839" s="75" t="s">
        <v>109</v>
      </c>
      <c r="G839" s="75" t="s">
        <v>113</v>
      </c>
      <c r="H839" s="75">
        <v>3</v>
      </c>
    </row>
    <row r="840" spans="2:8">
      <c r="B840" s="75" t="s">
        <v>626</v>
      </c>
      <c r="C840" s="75" t="s">
        <v>644</v>
      </c>
      <c r="D840" s="75">
        <v>94038</v>
      </c>
      <c r="E840" s="75" t="s">
        <v>109</v>
      </c>
      <c r="G840" s="75" t="s">
        <v>113</v>
      </c>
      <c r="H840" s="75">
        <v>3</v>
      </c>
    </row>
    <row r="841" spans="2:8">
      <c r="B841" s="75" t="s">
        <v>626</v>
      </c>
      <c r="C841" s="75" t="s">
        <v>645</v>
      </c>
      <c r="D841" s="75">
        <v>94044</v>
      </c>
      <c r="E841" s="75" t="s">
        <v>109</v>
      </c>
      <c r="G841" s="75" t="s">
        <v>113</v>
      </c>
      <c r="H841" s="75">
        <v>3</v>
      </c>
    </row>
    <row r="842" spans="2:8">
      <c r="B842" s="75" t="s">
        <v>626</v>
      </c>
      <c r="C842" s="75" t="s">
        <v>646</v>
      </c>
      <c r="D842" s="75">
        <v>94060</v>
      </c>
      <c r="E842" s="75" t="s">
        <v>109</v>
      </c>
      <c r="G842" s="75" t="s">
        <v>113</v>
      </c>
      <c r="H842" s="75">
        <v>3</v>
      </c>
    </row>
    <row r="843" spans="2:8">
      <c r="B843" s="75" t="s">
        <v>626</v>
      </c>
      <c r="C843" s="75" t="s">
        <v>647</v>
      </c>
      <c r="D843" s="75">
        <v>94028</v>
      </c>
      <c r="E843" s="75" t="s">
        <v>112</v>
      </c>
      <c r="G843" s="75" t="s">
        <v>113</v>
      </c>
      <c r="H843" s="75">
        <v>3</v>
      </c>
    </row>
    <row r="844" spans="2:8">
      <c r="B844" s="75" t="s">
        <v>626</v>
      </c>
      <c r="C844" s="75" t="s">
        <v>648</v>
      </c>
      <c r="D844" s="75">
        <v>94061</v>
      </c>
      <c r="E844" s="75" t="s">
        <v>112</v>
      </c>
      <c r="G844" s="75" t="s">
        <v>113</v>
      </c>
      <c r="H844" s="75">
        <v>3</v>
      </c>
    </row>
    <row r="845" spans="2:8">
      <c r="B845" s="75" t="s">
        <v>626</v>
      </c>
      <c r="C845" s="75" t="s">
        <v>648</v>
      </c>
      <c r="D845" s="75">
        <v>94062</v>
      </c>
      <c r="E845" s="75" t="s">
        <v>106</v>
      </c>
      <c r="G845" s="75" t="s">
        <v>113</v>
      </c>
      <c r="H845" s="75">
        <v>3</v>
      </c>
    </row>
    <row r="846" spans="2:8">
      <c r="B846" s="75" t="s">
        <v>626</v>
      </c>
      <c r="C846" s="75" t="s">
        <v>648</v>
      </c>
      <c r="D846" s="75">
        <v>94063</v>
      </c>
      <c r="E846" s="75" t="s">
        <v>112</v>
      </c>
      <c r="G846" s="75" t="s">
        <v>113</v>
      </c>
      <c r="H846" s="75">
        <v>3</v>
      </c>
    </row>
    <row r="847" spans="2:8">
      <c r="B847" s="75" t="s">
        <v>626</v>
      </c>
      <c r="C847" s="75" t="s">
        <v>648</v>
      </c>
      <c r="D847" s="75">
        <v>94064</v>
      </c>
      <c r="E847" s="73" t="s">
        <v>112</v>
      </c>
      <c r="G847" s="75" t="s">
        <v>113</v>
      </c>
      <c r="H847" s="75">
        <v>3</v>
      </c>
    </row>
    <row r="848" spans="2:8">
      <c r="B848" s="75" t="s">
        <v>626</v>
      </c>
      <c r="C848" s="75" t="s">
        <v>648</v>
      </c>
      <c r="D848" s="75">
        <v>94065</v>
      </c>
      <c r="E848" s="75" t="s">
        <v>112</v>
      </c>
      <c r="G848" s="75" t="s">
        <v>113</v>
      </c>
      <c r="H848" s="75">
        <v>3</v>
      </c>
    </row>
    <row r="849" spans="2:8">
      <c r="B849" s="75" t="s">
        <v>626</v>
      </c>
      <c r="C849" s="75" t="s">
        <v>649</v>
      </c>
      <c r="D849" s="75">
        <v>94066</v>
      </c>
      <c r="E849" s="75" t="s">
        <v>109</v>
      </c>
      <c r="G849" s="75" t="s">
        <v>113</v>
      </c>
      <c r="H849" s="75">
        <v>3</v>
      </c>
    </row>
    <row r="850" spans="2:8">
      <c r="B850" s="75" t="s">
        <v>626</v>
      </c>
      <c r="C850" s="75" t="s">
        <v>650</v>
      </c>
      <c r="D850" s="75">
        <v>94070</v>
      </c>
      <c r="E850" s="75" t="s">
        <v>112</v>
      </c>
      <c r="G850" s="75" t="s">
        <v>113</v>
      </c>
      <c r="H850" s="75">
        <v>3</v>
      </c>
    </row>
    <row r="851" spans="2:8">
      <c r="B851" s="75" t="s">
        <v>626</v>
      </c>
      <c r="C851" s="75" t="s">
        <v>651</v>
      </c>
      <c r="D851" s="75">
        <v>94074</v>
      </c>
      <c r="E851" s="75" t="s">
        <v>109</v>
      </c>
      <c r="G851" s="75" t="s">
        <v>113</v>
      </c>
      <c r="H851" s="75">
        <v>3</v>
      </c>
    </row>
    <row r="852" spans="2:8">
      <c r="B852" s="75" t="s">
        <v>626</v>
      </c>
      <c r="C852" s="75" t="s">
        <v>652</v>
      </c>
      <c r="D852" s="75">
        <v>94401</v>
      </c>
      <c r="E852" s="75" t="s">
        <v>112</v>
      </c>
      <c r="G852" s="75" t="s">
        <v>113</v>
      </c>
      <c r="H852" s="75">
        <v>3</v>
      </c>
    </row>
    <row r="853" spans="2:8">
      <c r="B853" s="75" t="s">
        <v>626</v>
      </c>
      <c r="C853" s="75" t="s">
        <v>652</v>
      </c>
      <c r="D853" s="75">
        <v>94402</v>
      </c>
      <c r="E853" s="75" t="s">
        <v>112</v>
      </c>
      <c r="G853" s="75" t="s">
        <v>113</v>
      </c>
      <c r="H853" s="75">
        <v>3</v>
      </c>
    </row>
    <row r="854" spans="2:8">
      <c r="B854" s="75" t="s">
        <v>626</v>
      </c>
      <c r="C854" s="75" t="s">
        <v>652</v>
      </c>
      <c r="D854" s="75">
        <v>94403</v>
      </c>
      <c r="E854" s="75" t="s">
        <v>112</v>
      </c>
      <c r="G854" s="75" t="s">
        <v>113</v>
      </c>
      <c r="H854" s="75">
        <v>3</v>
      </c>
    </row>
    <row r="855" spans="2:8">
      <c r="B855" s="75" t="s">
        <v>626</v>
      </c>
      <c r="C855" s="75" t="s">
        <v>652</v>
      </c>
      <c r="D855" s="75">
        <v>94404</v>
      </c>
      <c r="E855" s="75" t="s">
        <v>112</v>
      </c>
      <c r="G855" s="75" t="s">
        <v>113</v>
      </c>
      <c r="H855" s="75">
        <v>3</v>
      </c>
    </row>
    <row r="856" spans="2:8">
      <c r="B856" s="75" t="s">
        <v>626</v>
      </c>
      <c r="C856" s="75" t="s">
        <v>652</v>
      </c>
      <c r="D856" s="75">
        <v>94497</v>
      </c>
      <c r="E856" s="73" t="s">
        <v>112</v>
      </c>
      <c r="G856" s="75" t="s">
        <v>113</v>
      </c>
      <c r="H856" s="75">
        <v>3</v>
      </c>
    </row>
    <row r="857" spans="2:8">
      <c r="B857" s="75" t="s">
        <v>626</v>
      </c>
      <c r="C857" s="75" t="s">
        <v>653</v>
      </c>
      <c r="D857" s="75">
        <v>94080</v>
      </c>
      <c r="E857" s="75" t="s">
        <v>109</v>
      </c>
      <c r="G857" s="75" t="s">
        <v>113</v>
      </c>
      <c r="H857" s="75">
        <v>3</v>
      </c>
    </row>
    <row r="858" spans="2:8">
      <c r="B858" s="75" t="s">
        <v>626</v>
      </c>
      <c r="C858" s="75" t="s">
        <v>653</v>
      </c>
      <c r="D858" s="75">
        <v>94083</v>
      </c>
      <c r="E858" s="73" t="s">
        <v>109</v>
      </c>
      <c r="G858" s="75" t="s">
        <v>113</v>
      </c>
      <c r="H858" s="75">
        <v>3</v>
      </c>
    </row>
    <row r="859" spans="2:8">
      <c r="B859" s="75" t="s">
        <v>626</v>
      </c>
      <c r="C859" s="75" t="s">
        <v>654</v>
      </c>
      <c r="D859" s="75">
        <v>94061</v>
      </c>
      <c r="E859" s="75" t="s">
        <v>112</v>
      </c>
      <c r="G859" s="75" t="s">
        <v>113</v>
      </c>
      <c r="H859" s="75">
        <v>3</v>
      </c>
    </row>
    <row r="860" spans="2:8">
      <c r="B860" s="75" t="s">
        <v>626</v>
      </c>
      <c r="C860" s="75" t="s">
        <v>654</v>
      </c>
      <c r="D860" s="75">
        <v>94062</v>
      </c>
      <c r="E860" s="75" t="s">
        <v>106</v>
      </c>
      <c r="G860" s="75" t="s">
        <v>113</v>
      </c>
      <c r="H860" s="75">
        <v>3</v>
      </c>
    </row>
    <row r="861" spans="2:8">
      <c r="B861" s="75" t="s">
        <v>655</v>
      </c>
      <c r="C861" s="75" t="s">
        <v>656</v>
      </c>
      <c r="D861" s="75">
        <v>93463</v>
      </c>
      <c r="E861" s="75" t="s">
        <v>112</v>
      </c>
      <c r="G861" s="75" t="s">
        <v>898</v>
      </c>
      <c r="H861" s="75">
        <v>5</v>
      </c>
    </row>
    <row r="862" spans="2:8">
      <c r="B862" s="75" t="s">
        <v>655</v>
      </c>
      <c r="C862" s="75" t="s">
        <v>657</v>
      </c>
      <c r="D862" s="75">
        <v>93427</v>
      </c>
      <c r="E862" s="75" t="s">
        <v>109</v>
      </c>
      <c r="G862" s="75" t="s">
        <v>898</v>
      </c>
      <c r="H862" s="75">
        <v>5</v>
      </c>
    </row>
    <row r="863" spans="2:8">
      <c r="B863" s="75" t="s">
        <v>655</v>
      </c>
      <c r="C863" s="75" t="s">
        <v>658</v>
      </c>
      <c r="D863" s="75">
        <v>93429</v>
      </c>
      <c r="E863" s="75" t="s">
        <v>109</v>
      </c>
      <c r="G863" s="75" t="s">
        <v>898</v>
      </c>
      <c r="H863" s="75">
        <v>5</v>
      </c>
    </row>
    <row r="864" spans="2:8">
      <c r="B864" s="75" t="s">
        <v>655</v>
      </c>
      <c r="C864" s="75" t="s">
        <v>659</v>
      </c>
      <c r="D864" s="75">
        <v>93254</v>
      </c>
      <c r="E864" s="75" t="s">
        <v>107</v>
      </c>
      <c r="G864" s="75" t="s">
        <v>898</v>
      </c>
      <c r="H864" s="75">
        <v>4</v>
      </c>
    </row>
    <row r="865" spans="2:8">
      <c r="B865" s="75" t="s">
        <v>655</v>
      </c>
      <c r="C865" s="75" t="s">
        <v>660</v>
      </c>
      <c r="D865" s="75">
        <v>93117</v>
      </c>
      <c r="E865" s="75" t="s">
        <v>112</v>
      </c>
      <c r="G865" s="75" t="s">
        <v>898</v>
      </c>
      <c r="H865" s="75">
        <v>6</v>
      </c>
    </row>
    <row r="866" spans="2:8">
      <c r="B866" s="75" t="s">
        <v>655</v>
      </c>
      <c r="C866" s="75" t="s">
        <v>661</v>
      </c>
      <c r="D866" s="75">
        <v>93117</v>
      </c>
      <c r="E866" s="75" t="s">
        <v>112</v>
      </c>
      <c r="G866" s="75" t="s">
        <v>898</v>
      </c>
      <c r="H866" s="75">
        <v>6</v>
      </c>
    </row>
    <row r="867" spans="2:8">
      <c r="B867" s="75" t="s">
        <v>655</v>
      </c>
      <c r="C867" s="75" t="s">
        <v>662</v>
      </c>
      <c r="D867" s="75">
        <v>93434</v>
      </c>
      <c r="E867" s="75" t="s">
        <v>109</v>
      </c>
      <c r="G867" s="75" t="s">
        <v>898</v>
      </c>
      <c r="H867" s="75">
        <v>5</v>
      </c>
    </row>
    <row r="868" spans="2:8">
      <c r="B868" s="75" t="s">
        <v>655</v>
      </c>
      <c r="C868" s="75" t="s">
        <v>663</v>
      </c>
      <c r="D868" s="75">
        <v>93436</v>
      </c>
      <c r="E868" s="75" t="s">
        <v>109</v>
      </c>
      <c r="G868" s="75" t="s">
        <v>898</v>
      </c>
      <c r="H868" s="75">
        <v>5</v>
      </c>
    </row>
    <row r="869" spans="2:8">
      <c r="B869" s="75" t="s">
        <v>655</v>
      </c>
      <c r="C869" s="75" t="s">
        <v>663</v>
      </c>
      <c r="D869" s="75">
        <v>93437</v>
      </c>
      <c r="E869" s="75" t="s">
        <v>112</v>
      </c>
      <c r="G869" s="75" t="s">
        <v>898</v>
      </c>
      <c r="H869" s="75">
        <v>5</v>
      </c>
    </row>
    <row r="870" spans="2:8">
      <c r="B870" s="75" t="s">
        <v>655</v>
      </c>
      <c r="C870" s="75" t="s">
        <v>663</v>
      </c>
      <c r="D870" s="75">
        <v>93438</v>
      </c>
      <c r="E870" s="75" t="s">
        <v>112</v>
      </c>
      <c r="G870" s="75" t="s">
        <v>898</v>
      </c>
      <c r="H870" s="75">
        <v>5</v>
      </c>
    </row>
    <row r="871" spans="2:8">
      <c r="B871" s="75" t="s">
        <v>655</v>
      </c>
      <c r="C871" s="75" t="s">
        <v>664</v>
      </c>
      <c r="D871" s="75">
        <v>93440</v>
      </c>
      <c r="E871" s="75" t="s">
        <v>109</v>
      </c>
      <c r="G871" s="75" t="s">
        <v>898</v>
      </c>
      <c r="H871" s="75">
        <v>5</v>
      </c>
    </row>
    <row r="872" spans="2:8">
      <c r="B872" s="75" t="s">
        <v>655</v>
      </c>
      <c r="C872" s="75" t="s">
        <v>665</v>
      </c>
      <c r="D872" s="75">
        <v>93441</v>
      </c>
      <c r="E872" s="75" t="s">
        <v>112</v>
      </c>
      <c r="G872" s="75" t="s">
        <v>898</v>
      </c>
      <c r="H872" s="75">
        <v>5</v>
      </c>
    </row>
    <row r="873" spans="2:8">
      <c r="B873" s="75" t="s">
        <v>655</v>
      </c>
      <c r="C873" s="75" t="s">
        <v>666</v>
      </c>
      <c r="D873" s="75">
        <v>93254</v>
      </c>
      <c r="E873" s="75" t="s">
        <v>107</v>
      </c>
      <c r="G873" s="75" t="s">
        <v>898</v>
      </c>
      <c r="H873" s="75">
        <v>4</v>
      </c>
    </row>
    <row r="874" spans="2:8">
      <c r="B874" s="75" t="s">
        <v>655</v>
      </c>
      <c r="C874" s="75" t="s">
        <v>667</v>
      </c>
      <c r="D874" s="75">
        <v>93455</v>
      </c>
      <c r="E874" s="75" t="s">
        <v>109</v>
      </c>
      <c r="G874" s="75" t="s">
        <v>898</v>
      </c>
      <c r="H874" s="75">
        <v>5</v>
      </c>
    </row>
    <row r="875" spans="2:8">
      <c r="B875" s="75" t="s">
        <v>655</v>
      </c>
      <c r="C875" s="75" t="s">
        <v>655</v>
      </c>
      <c r="D875" s="75">
        <v>93101</v>
      </c>
      <c r="E875" s="75" t="s">
        <v>112</v>
      </c>
      <c r="G875" s="75" t="s">
        <v>898</v>
      </c>
      <c r="H875" s="75">
        <v>6</v>
      </c>
    </row>
    <row r="876" spans="2:8">
      <c r="B876" s="75" t="s">
        <v>655</v>
      </c>
      <c r="C876" s="75" t="s">
        <v>655</v>
      </c>
      <c r="D876" s="75">
        <v>93105</v>
      </c>
      <c r="E876" s="75" t="s">
        <v>112</v>
      </c>
      <c r="G876" s="75" t="s">
        <v>898</v>
      </c>
      <c r="H876" s="75">
        <v>6</v>
      </c>
    </row>
    <row r="877" spans="2:8">
      <c r="B877" s="75" t="s">
        <v>655</v>
      </c>
      <c r="C877" s="75" t="s">
        <v>655</v>
      </c>
      <c r="D877" s="75">
        <v>93110</v>
      </c>
      <c r="E877" s="75" t="s">
        <v>112</v>
      </c>
      <c r="G877" s="75" t="s">
        <v>898</v>
      </c>
      <c r="H877" s="75">
        <v>6</v>
      </c>
    </row>
    <row r="878" spans="2:8">
      <c r="B878" s="75" t="s">
        <v>655</v>
      </c>
      <c r="C878" s="75" t="s">
        <v>655</v>
      </c>
      <c r="D878" s="75">
        <v>93111</v>
      </c>
      <c r="E878" s="75" t="s">
        <v>112</v>
      </c>
      <c r="G878" s="75" t="s">
        <v>898</v>
      </c>
      <c r="H878" s="75">
        <v>6</v>
      </c>
    </row>
    <row r="879" spans="2:8">
      <c r="B879" s="75" t="s">
        <v>655</v>
      </c>
      <c r="C879" s="75" t="s">
        <v>668</v>
      </c>
      <c r="D879" s="75">
        <v>93454</v>
      </c>
      <c r="E879" s="75" t="s">
        <v>109</v>
      </c>
      <c r="G879" s="75" t="s">
        <v>898</v>
      </c>
      <c r="H879" s="75">
        <v>5</v>
      </c>
    </row>
    <row r="880" spans="2:8">
      <c r="B880" s="75" t="s">
        <v>655</v>
      </c>
      <c r="C880" s="75" t="s">
        <v>668</v>
      </c>
      <c r="D880" s="75">
        <v>93455</v>
      </c>
      <c r="E880" s="75" t="s">
        <v>109</v>
      </c>
      <c r="G880" s="75" t="s">
        <v>898</v>
      </c>
      <c r="H880" s="75">
        <v>5</v>
      </c>
    </row>
    <row r="881" spans="2:8">
      <c r="B881" s="75" t="s">
        <v>655</v>
      </c>
      <c r="C881" s="75" t="s">
        <v>668</v>
      </c>
      <c r="D881" s="75">
        <v>93456</v>
      </c>
      <c r="E881" s="75" t="s">
        <v>109</v>
      </c>
      <c r="G881" s="75" t="s">
        <v>898</v>
      </c>
      <c r="H881" s="75">
        <v>5</v>
      </c>
    </row>
    <row r="882" spans="2:8">
      <c r="B882" s="75" t="s">
        <v>655</v>
      </c>
      <c r="C882" s="75" t="s">
        <v>668</v>
      </c>
      <c r="D882" s="75">
        <v>93457</v>
      </c>
      <c r="E882" s="73" t="s">
        <v>109</v>
      </c>
      <c r="G882" s="75" t="s">
        <v>898</v>
      </c>
      <c r="H882" s="75">
        <v>5</v>
      </c>
    </row>
    <row r="883" spans="2:8">
      <c r="B883" s="75" t="s">
        <v>655</v>
      </c>
      <c r="C883" s="75" t="s">
        <v>668</v>
      </c>
      <c r="D883" s="75">
        <v>93458</v>
      </c>
      <c r="E883" s="75" t="s">
        <v>109</v>
      </c>
      <c r="G883" s="75" t="s">
        <v>898</v>
      </c>
      <c r="H883" s="75">
        <v>5</v>
      </c>
    </row>
    <row r="884" spans="2:8">
      <c r="B884" s="75" t="s">
        <v>655</v>
      </c>
      <c r="C884" s="75" t="s">
        <v>669</v>
      </c>
      <c r="D884" s="75">
        <v>93460</v>
      </c>
      <c r="E884" s="75" t="s">
        <v>112</v>
      </c>
      <c r="G884" s="75" t="s">
        <v>898</v>
      </c>
      <c r="H884" s="75">
        <v>5</v>
      </c>
    </row>
    <row r="885" spans="2:8">
      <c r="B885" s="75" t="s">
        <v>655</v>
      </c>
      <c r="C885" s="75" t="s">
        <v>670</v>
      </c>
      <c r="D885" s="75">
        <v>93463</v>
      </c>
      <c r="E885" s="75" t="s">
        <v>112</v>
      </c>
      <c r="G885" s="75" t="s">
        <v>898</v>
      </c>
      <c r="H885" s="75">
        <v>5</v>
      </c>
    </row>
    <row r="886" spans="2:8">
      <c r="B886" s="75" t="s">
        <v>655</v>
      </c>
      <c r="C886" s="75" t="s">
        <v>670</v>
      </c>
      <c r="D886" s="75">
        <v>93464</v>
      </c>
      <c r="E886" s="75" t="s">
        <v>112</v>
      </c>
      <c r="G886" s="75" t="s">
        <v>898</v>
      </c>
      <c r="H886" s="75">
        <v>5</v>
      </c>
    </row>
    <row r="887" spans="2:8">
      <c r="B887" s="75" t="s">
        <v>671</v>
      </c>
      <c r="C887" s="75" t="s">
        <v>672</v>
      </c>
      <c r="D887" s="75">
        <v>95008</v>
      </c>
      <c r="E887" s="75" t="s">
        <v>112</v>
      </c>
      <c r="G887" s="75" t="s">
        <v>113</v>
      </c>
      <c r="H887" s="75">
        <v>4</v>
      </c>
    </row>
    <row r="888" spans="2:8">
      <c r="B888" s="75" t="s">
        <v>671</v>
      </c>
      <c r="C888" s="75" t="s">
        <v>672</v>
      </c>
      <c r="D888" s="75">
        <v>95009</v>
      </c>
      <c r="E888" s="73" t="s">
        <v>112</v>
      </c>
      <c r="G888" s="75" t="s">
        <v>113</v>
      </c>
      <c r="H888" s="75">
        <v>4</v>
      </c>
    </row>
    <row r="889" spans="2:8">
      <c r="B889" s="75" t="s">
        <v>671</v>
      </c>
      <c r="C889" s="75" t="s">
        <v>672</v>
      </c>
      <c r="D889" s="75">
        <v>95011</v>
      </c>
      <c r="E889" s="73" t="s">
        <v>112</v>
      </c>
      <c r="G889" s="75" t="s">
        <v>113</v>
      </c>
      <c r="H889" s="75">
        <v>4</v>
      </c>
    </row>
    <row r="890" spans="2:8">
      <c r="B890" s="75" t="s">
        <v>671</v>
      </c>
      <c r="C890" s="75" t="s">
        <v>673</v>
      </c>
      <c r="D890" s="75">
        <v>95013</v>
      </c>
      <c r="E890" s="75" t="s">
        <v>112</v>
      </c>
      <c r="G890" s="75" t="s">
        <v>113</v>
      </c>
      <c r="H890" s="75">
        <v>4</v>
      </c>
    </row>
    <row r="891" spans="2:8">
      <c r="B891" s="75" t="s">
        <v>671</v>
      </c>
      <c r="C891" s="75" t="s">
        <v>674</v>
      </c>
      <c r="D891" s="75">
        <v>95014</v>
      </c>
      <c r="E891" s="75" t="s">
        <v>112</v>
      </c>
      <c r="G891" s="75" t="s">
        <v>113</v>
      </c>
      <c r="H891" s="75">
        <v>4</v>
      </c>
    </row>
    <row r="892" spans="2:8">
      <c r="B892" s="75" t="s">
        <v>671</v>
      </c>
      <c r="C892" s="75" t="s">
        <v>674</v>
      </c>
      <c r="D892" s="75">
        <v>95015</v>
      </c>
      <c r="E892" s="73" t="s">
        <v>112</v>
      </c>
      <c r="G892" s="75" t="s">
        <v>113</v>
      </c>
      <c r="H892" s="75">
        <v>4</v>
      </c>
    </row>
    <row r="893" spans="2:8">
      <c r="B893" s="75" t="s">
        <v>671</v>
      </c>
      <c r="C893" s="75" t="s">
        <v>675</v>
      </c>
      <c r="D893" s="75">
        <v>95020</v>
      </c>
      <c r="E893" s="75" t="s">
        <v>112</v>
      </c>
      <c r="G893" s="75" t="s">
        <v>113</v>
      </c>
      <c r="H893" s="75">
        <v>4</v>
      </c>
    </row>
    <row r="894" spans="2:8">
      <c r="B894" s="75" t="s">
        <v>671</v>
      </c>
      <c r="C894" s="75" t="s">
        <v>675</v>
      </c>
      <c r="D894" s="75">
        <v>95021</v>
      </c>
      <c r="E894" s="75" t="s">
        <v>109</v>
      </c>
      <c r="G894" s="75" t="s">
        <v>113</v>
      </c>
      <c r="H894" s="75">
        <v>4</v>
      </c>
    </row>
    <row r="895" spans="2:8">
      <c r="B895" s="75" t="s">
        <v>671</v>
      </c>
      <c r="C895" s="75" t="s">
        <v>676</v>
      </c>
      <c r="D895" s="75">
        <v>95026</v>
      </c>
      <c r="E895" s="73" t="s">
        <v>109</v>
      </c>
      <c r="F895" s="75" t="s">
        <v>142</v>
      </c>
      <c r="G895" s="75" t="s">
        <v>113</v>
      </c>
      <c r="H895" s="75">
        <v>3</v>
      </c>
    </row>
    <row r="896" spans="2:8">
      <c r="B896" s="75" t="s">
        <v>671</v>
      </c>
      <c r="C896" s="75" t="s">
        <v>677</v>
      </c>
      <c r="D896" s="75">
        <v>94022</v>
      </c>
      <c r="E896" s="75" t="s">
        <v>112</v>
      </c>
      <c r="G896" s="75" t="s">
        <v>113</v>
      </c>
      <c r="H896" s="75">
        <v>4</v>
      </c>
    </row>
    <row r="897" spans="2:8">
      <c r="B897" s="75" t="s">
        <v>671</v>
      </c>
      <c r="C897" s="75" t="s">
        <v>677</v>
      </c>
      <c r="D897" s="75">
        <v>94023</v>
      </c>
      <c r="E897" s="73" t="s">
        <v>112</v>
      </c>
      <c r="G897" s="75" t="s">
        <v>113</v>
      </c>
      <c r="H897" s="75">
        <v>4</v>
      </c>
    </row>
    <row r="898" spans="2:8">
      <c r="B898" s="75" t="s">
        <v>671</v>
      </c>
      <c r="C898" s="75" t="s">
        <v>677</v>
      </c>
      <c r="D898" s="75">
        <v>94024</v>
      </c>
      <c r="E898" s="75" t="s">
        <v>112</v>
      </c>
      <c r="G898" s="75" t="s">
        <v>113</v>
      </c>
      <c r="H898" s="75">
        <v>4</v>
      </c>
    </row>
    <row r="899" spans="2:8">
      <c r="B899" s="75" t="s">
        <v>671</v>
      </c>
      <c r="C899" s="75" t="s">
        <v>678</v>
      </c>
      <c r="D899" s="75">
        <v>94022</v>
      </c>
      <c r="E899" s="75" t="s">
        <v>112</v>
      </c>
      <c r="G899" s="75" t="s">
        <v>113</v>
      </c>
      <c r="H899" s="75">
        <v>4</v>
      </c>
    </row>
    <row r="900" spans="2:8">
      <c r="B900" s="75" t="s">
        <v>671</v>
      </c>
      <c r="C900" s="75" t="s">
        <v>678</v>
      </c>
      <c r="D900" s="75">
        <v>94024</v>
      </c>
      <c r="E900" s="75" t="s">
        <v>112</v>
      </c>
      <c r="G900" s="75" t="s">
        <v>113</v>
      </c>
      <c r="H900" s="75">
        <v>4</v>
      </c>
    </row>
    <row r="901" spans="2:8">
      <c r="B901" s="75" t="s">
        <v>671</v>
      </c>
      <c r="C901" s="75" t="s">
        <v>679</v>
      </c>
      <c r="D901" s="75">
        <v>95030</v>
      </c>
      <c r="E901" s="75" t="s">
        <v>106</v>
      </c>
      <c r="G901" s="75" t="s">
        <v>113</v>
      </c>
      <c r="H901" s="75">
        <v>4</v>
      </c>
    </row>
    <row r="902" spans="2:8">
      <c r="B902" s="75" t="s">
        <v>671</v>
      </c>
      <c r="C902" s="75" t="s">
        <v>679</v>
      </c>
      <c r="D902" s="75">
        <v>95031</v>
      </c>
      <c r="E902" s="75" t="s">
        <v>112</v>
      </c>
      <c r="G902" s="75" t="s">
        <v>113</v>
      </c>
      <c r="H902" s="75">
        <v>4</v>
      </c>
    </row>
    <row r="903" spans="2:8">
      <c r="B903" s="75" t="s">
        <v>671</v>
      </c>
      <c r="C903" s="75" t="s">
        <v>679</v>
      </c>
      <c r="D903" s="75">
        <v>95032</v>
      </c>
      <c r="E903" s="75" t="s">
        <v>112</v>
      </c>
      <c r="G903" s="75" t="s">
        <v>113</v>
      </c>
      <c r="H903" s="75">
        <v>4</v>
      </c>
    </row>
    <row r="904" spans="2:8">
      <c r="B904" s="75" t="s">
        <v>671</v>
      </c>
      <c r="C904" s="75" t="s">
        <v>679</v>
      </c>
      <c r="D904" s="75">
        <v>95033</v>
      </c>
      <c r="E904" s="75" t="s">
        <v>106</v>
      </c>
      <c r="G904" s="75" t="s">
        <v>113</v>
      </c>
      <c r="H904" s="75">
        <v>4</v>
      </c>
    </row>
    <row r="905" spans="2:8">
      <c r="B905" s="75" t="s">
        <v>671</v>
      </c>
      <c r="C905" s="75" t="s">
        <v>680</v>
      </c>
      <c r="D905" s="75">
        <v>95035</v>
      </c>
      <c r="E905" s="75" t="s">
        <v>112</v>
      </c>
      <c r="G905" s="75" t="s">
        <v>113</v>
      </c>
      <c r="H905" s="75">
        <v>4</v>
      </c>
    </row>
    <row r="906" spans="2:8">
      <c r="B906" s="75" t="s">
        <v>671</v>
      </c>
      <c r="C906" s="75" t="s">
        <v>680</v>
      </c>
      <c r="D906" s="75">
        <v>95036</v>
      </c>
      <c r="E906" s="73" t="s">
        <v>112</v>
      </c>
      <c r="G906" s="75" t="s">
        <v>113</v>
      </c>
      <c r="H906" s="75">
        <v>4</v>
      </c>
    </row>
    <row r="907" spans="2:8">
      <c r="B907" s="75" t="s">
        <v>671</v>
      </c>
      <c r="C907" s="75" t="s">
        <v>681</v>
      </c>
      <c r="D907" s="75">
        <v>95030</v>
      </c>
      <c r="E907" s="75" t="s">
        <v>106</v>
      </c>
      <c r="G907" s="75" t="s">
        <v>113</v>
      </c>
      <c r="H907" s="75">
        <v>4</v>
      </c>
    </row>
    <row r="908" spans="2:8">
      <c r="B908" s="75" t="s">
        <v>671</v>
      </c>
      <c r="C908" s="75" t="s">
        <v>682</v>
      </c>
      <c r="D908" s="75">
        <v>95037</v>
      </c>
      <c r="E908" s="75" t="s">
        <v>112</v>
      </c>
      <c r="G908" s="75" t="s">
        <v>113</v>
      </c>
      <c r="H908" s="75">
        <v>4</v>
      </c>
    </row>
    <row r="909" spans="2:8">
      <c r="B909" s="75" t="s">
        <v>671</v>
      </c>
      <c r="C909" s="75" t="s">
        <v>682</v>
      </c>
      <c r="D909" s="75">
        <v>95038</v>
      </c>
      <c r="E909" s="75" t="s">
        <v>112</v>
      </c>
      <c r="G909" s="75" t="s">
        <v>113</v>
      </c>
      <c r="H909" s="75">
        <v>4</v>
      </c>
    </row>
    <row r="910" spans="2:8">
      <c r="B910" s="75" t="s">
        <v>671</v>
      </c>
      <c r="C910" s="75" t="s">
        <v>683</v>
      </c>
      <c r="D910" s="75">
        <v>95140</v>
      </c>
      <c r="E910" s="75" t="s">
        <v>112</v>
      </c>
      <c r="G910" s="75" t="s">
        <v>113</v>
      </c>
      <c r="H910" s="75">
        <v>4</v>
      </c>
    </row>
    <row r="911" spans="2:8">
      <c r="B911" s="75" t="s">
        <v>671</v>
      </c>
      <c r="C911" s="75" t="s">
        <v>684</v>
      </c>
      <c r="D911" s="75">
        <v>94035</v>
      </c>
      <c r="E911" s="73" t="s">
        <v>112</v>
      </c>
      <c r="G911" s="75" t="s">
        <v>113</v>
      </c>
      <c r="H911" s="75">
        <v>4</v>
      </c>
    </row>
    <row r="912" spans="2:8">
      <c r="B912" s="75" t="s">
        <v>671</v>
      </c>
      <c r="C912" s="75" t="s">
        <v>684</v>
      </c>
      <c r="D912" s="75">
        <v>94039</v>
      </c>
      <c r="E912" s="73" t="s">
        <v>112</v>
      </c>
      <c r="G912" s="75" t="s">
        <v>113</v>
      </c>
      <c r="H912" s="75">
        <v>4</v>
      </c>
    </row>
    <row r="913" spans="2:8">
      <c r="B913" s="75" t="s">
        <v>671</v>
      </c>
      <c r="C913" s="75" t="s">
        <v>684</v>
      </c>
      <c r="D913" s="75">
        <v>94040</v>
      </c>
      <c r="E913" s="75" t="s">
        <v>112</v>
      </c>
      <c r="G913" s="75" t="s">
        <v>113</v>
      </c>
      <c r="H913" s="75">
        <v>4</v>
      </c>
    </row>
    <row r="914" spans="2:8">
      <c r="B914" s="75" t="s">
        <v>671</v>
      </c>
      <c r="C914" s="75" t="s">
        <v>684</v>
      </c>
      <c r="D914" s="75">
        <v>94041</v>
      </c>
      <c r="E914" s="75" t="s">
        <v>112</v>
      </c>
      <c r="G914" s="75" t="s">
        <v>113</v>
      </c>
      <c r="H914" s="75">
        <v>4</v>
      </c>
    </row>
    <row r="915" spans="2:8">
      <c r="B915" s="75" t="s">
        <v>671</v>
      </c>
      <c r="C915" s="75" t="s">
        <v>684</v>
      </c>
      <c r="D915" s="75">
        <v>94042</v>
      </c>
      <c r="E915" s="73" t="s">
        <v>112</v>
      </c>
      <c r="G915" s="75" t="s">
        <v>113</v>
      </c>
      <c r="H915" s="75">
        <v>4</v>
      </c>
    </row>
    <row r="916" spans="2:8">
      <c r="B916" s="75" t="s">
        <v>671</v>
      </c>
      <c r="C916" s="75" t="s">
        <v>684</v>
      </c>
      <c r="D916" s="75">
        <v>94043</v>
      </c>
      <c r="E916" s="75" t="s">
        <v>112</v>
      </c>
      <c r="G916" s="75" t="s">
        <v>113</v>
      </c>
      <c r="H916" s="75">
        <v>4</v>
      </c>
    </row>
    <row r="917" spans="2:8">
      <c r="B917" s="75" t="s">
        <v>671</v>
      </c>
      <c r="C917" s="75" t="s">
        <v>685</v>
      </c>
      <c r="D917" s="75">
        <v>95042</v>
      </c>
      <c r="E917" s="73" t="s">
        <v>112</v>
      </c>
      <c r="G917" s="75" t="s">
        <v>113</v>
      </c>
      <c r="H917" s="75">
        <v>4</v>
      </c>
    </row>
    <row r="918" spans="2:8">
      <c r="B918" s="75" t="s">
        <v>671</v>
      </c>
      <c r="C918" s="75" t="s">
        <v>686</v>
      </c>
      <c r="D918" s="75">
        <v>95044</v>
      </c>
      <c r="E918" s="75" t="s">
        <v>112</v>
      </c>
      <c r="G918" s="75" t="s">
        <v>113</v>
      </c>
      <c r="H918" s="75">
        <v>3</v>
      </c>
    </row>
    <row r="919" spans="2:8">
      <c r="B919" s="75" t="s">
        <v>671</v>
      </c>
      <c r="C919" s="75" t="s">
        <v>687</v>
      </c>
      <c r="D919" s="75">
        <v>95002</v>
      </c>
      <c r="E919" s="75" t="s">
        <v>112</v>
      </c>
      <c r="G919" s="75" t="s">
        <v>113</v>
      </c>
      <c r="H919" s="75">
        <v>4</v>
      </c>
    </row>
    <row r="920" spans="2:8">
      <c r="B920" s="75" t="s">
        <v>671</v>
      </c>
      <c r="C920" s="75" t="s">
        <v>687</v>
      </c>
      <c r="D920" s="75">
        <v>95101</v>
      </c>
      <c r="E920" s="75" t="s">
        <v>109</v>
      </c>
      <c r="G920" s="75" t="s">
        <v>113</v>
      </c>
      <c r="H920" s="75">
        <v>4</v>
      </c>
    </row>
    <row r="921" spans="2:8">
      <c r="B921" s="75" t="s">
        <v>671</v>
      </c>
      <c r="C921" s="75" t="s">
        <v>687</v>
      </c>
      <c r="D921" s="75">
        <v>95103</v>
      </c>
      <c r="E921" s="75" t="s">
        <v>112</v>
      </c>
      <c r="G921" s="75" t="s">
        <v>113</v>
      </c>
      <c r="H921" s="75">
        <v>4</v>
      </c>
    </row>
    <row r="922" spans="2:8">
      <c r="B922" s="75" t="s">
        <v>671</v>
      </c>
      <c r="C922" s="75" t="s">
        <v>687</v>
      </c>
      <c r="D922" s="75">
        <v>95106</v>
      </c>
      <c r="E922" s="73" t="s">
        <v>112</v>
      </c>
      <c r="G922" s="75" t="s">
        <v>113</v>
      </c>
      <c r="H922" s="75">
        <v>4</v>
      </c>
    </row>
    <row r="923" spans="2:8">
      <c r="B923" s="75" t="s">
        <v>671</v>
      </c>
      <c r="C923" s="75" t="s">
        <v>687</v>
      </c>
      <c r="D923" s="75">
        <v>95108</v>
      </c>
      <c r="E923" s="73" t="s">
        <v>112</v>
      </c>
      <c r="G923" s="75" t="s">
        <v>113</v>
      </c>
      <c r="H923" s="75">
        <v>4</v>
      </c>
    </row>
    <row r="924" spans="2:8">
      <c r="B924" s="75" t="s">
        <v>671</v>
      </c>
      <c r="C924" s="75" t="s">
        <v>687</v>
      </c>
      <c r="D924" s="75">
        <v>95109</v>
      </c>
      <c r="E924" s="73" t="s">
        <v>112</v>
      </c>
      <c r="G924" s="75" t="s">
        <v>113</v>
      </c>
      <c r="H924" s="75">
        <v>4</v>
      </c>
    </row>
    <row r="925" spans="2:8">
      <c r="B925" s="75" t="s">
        <v>671</v>
      </c>
      <c r="C925" s="75" t="s">
        <v>687</v>
      </c>
      <c r="D925" s="75">
        <v>95110</v>
      </c>
      <c r="E925" s="75" t="s">
        <v>112</v>
      </c>
      <c r="G925" s="75" t="s">
        <v>113</v>
      </c>
      <c r="H925" s="75">
        <v>4</v>
      </c>
    </row>
    <row r="926" spans="2:8">
      <c r="B926" s="75" t="s">
        <v>671</v>
      </c>
      <c r="C926" s="75" t="s">
        <v>687</v>
      </c>
      <c r="D926" s="75">
        <v>95111</v>
      </c>
      <c r="E926" s="75" t="s">
        <v>112</v>
      </c>
      <c r="G926" s="75" t="s">
        <v>113</v>
      </c>
      <c r="H926" s="75">
        <v>4</v>
      </c>
    </row>
    <row r="927" spans="2:8">
      <c r="B927" s="75" t="s">
        <v>671</v>
      </c>
      <c r="C927" s="75" t="s">
        <v>687</v>
      </c>
      <c r="D927" s="75">
        <v>95112</v>
      </c>
      <c r="E927" s="75" t="s">
        <v>112</v>
      </c>
      <c r="G927" s="75" t="s">
        <v>113</v>
      </c>
      <c r="H927" s="75">
        <v>4</v>
      </c>
    </row>
    <row r="928" spans="2:8">
      <c r="B928" s="75" t="s">
        <v>671</v>
      </c>
      <c r="C928" s="75" t="s">
        <v>687</v>
      </c>
      <c r="D928" s="75">
        <v>95113</v>
      </c>
      <c r="E928" s="75" t="s">
        <v>112</v>
      </c>
      <c r="G928" s="75" t="s">
        <v>113</v>
      </c>
      <c r="H928" s="75">
        <v>4</v>
      </c>
    </row>
    <row r="929" spans="2:8">
      <c r="B929" s="75" t="s">
        <v>671</v>
      </c>
      <c r="C929" s="75" t="s">
        <v>687</v>
      </c>
      <c r="D929" s="75">
        <v>95115</v>
      </c>
      <c r="E929" s="73" t="s">
        <v>112</v>
      </c>
      <c r="G929" s="75" t="s">
        <v>113</v>
      </c>
      <c r="H929" s="75">
        <v>4</v>
      </c>
    </row>
    <row r="930" spans="2:8">
      <c r="B930" s="75" t="s">
        <v>671</v>
      </c>
      <c r="C930" s="75" t="s">
        <v>687</v>
      </c>
      <c r="D930" s="75">
        <v>95116</v>
      </c>
      <c r="E930" s="75" t="s">
        <v>112</v>
      </c>
      <c r="G930" s="75" t="s">
        <v>113</v>
      </c>
      <c r="H930" s="75">
        <v>4</v>
      </c>
    </row>
    <row r="931" spans="2:8">
      <c r="B931" s="75" t="s">
        <v>671</v>
      </c>
      <c r="C931" s="75" t="s">
        <v>687</v>
      </c>
      <c r="D931" s="75">
        <v>95117</v>
      </c>
      <c r="E931" s="75" t="s">
        <v>112</v>
      </c>
      <c r="G931" s="75" t="s">
        <v>113</v>
      </c>
      <c r="H931" s="75">
        <v>4</v>
      </c>
    </row>
    <row r="932" spans="2:8">
      <c r="B932" s="75" t="s">
        <v>671</v>
      </c>
      <c r="C932" s="75" t="s">
        <v>687</v>
      </c>
      <c r="D932" s="75">
        <v>95118</v>
      </c>
      <c r="E932" s="75" t="s">
        <v>112</v>
      </c>
      <c r="G932" s="75" t="s">
        <v>113</v>
      </c>
      <c r="H932" s="75">
        <v>4</v>
      </c>
    </row>
    <row r="933" spans="2:8">
      <c r="B933" s="75" t="s">
        <v>671</v>
      </c>
      <c r="C933" s="75" t="s">
        <v>687</v>
      </c>
      <c r="D933" s="75">
        <v>95119</v>
      </c>
      <c r="E933" s="75" t="s">
        <v>112</v>
      </c>
      <c r="G933" s="75" t="s">
        <v>113</v>
      </c>
      <c r="H933" s="75">
        <v>4</v>
      </c>
    </row>
    <row r="934" spans="2:8">
      <c r="B934" s="75" t="s">
        <v>671</v>
      </c>
      <c r="C934" s="75" t="s">
        <v>687</v>
      </c>
      <c r="D934" s="75">
        <v>95120</v>
      </c>
      <c r="E934" s="75" t="s">
        <v>112</v>
      </c>
      <c r="G934" s="75" t="s">
        <v>113</v>
      </c>
      <c r="H934" s="75">
        <v>4</v>
      </c>
    </row>
    <row r="935" spans="2:8">
      <c r="B935" s="75" t="s">
        <v>671</v>
      </c>
      <c r="C935" s="75" t="s">
        <v>687</v>
      </c>
      <c r="D935" s="75">
        <v>95121</v>
      </c>
      <c r="E935" s="75" t="s">
        <v>112</v>
      </c>
      <c r="G935" s="75" t="s">
        <v>113</v>
      </c>
      <c r="H935" s="75">
        <v>4</v>
      </c>
    </row>
    <row r="936" spans="2:8">
      <c r="B936" s="75" t="s">
        <v>671</v>
      </c>
      <c r="C936" s="75" t="s">
        <v>687</v>
      </c>
      <c r="D936" s="75">
        <v>95122</v>
      </c>
      <c r="E936" s="75" t="s">
        <v>112</v>
      </c>
      <c r="G936" s="75" t="s">
        <v>113</v>
      </c>
      <c r="H936" s="75">
        <v>4</v>
      </c>
    </row>
    <row r="937" spans="2:8">
      <c r="B937" s="75" t="s">
        <v>671</v>
      </c>
      <c r="C937" s="75" t="s">
        <v>687</v>
      </c>
      <c r="D937" s="75">
        <v>95123</v>
      </c>
      <c r="E937" s="75" t="s">
        <v>112</v>
      </c>
      <c r="G937" s="75" t="s">
        <v>113</v>
      </c>
      <c r="H937" s="75">
        <v>4</v>
      </c>
    </row>
    <row r="938" spans="2:8">
      <c r="B938" s="75" t="s">
        <v>671</v>
      </c>
      <c r="C938" s="75" t="s">
        <v>687</v>
      </c>
      <c r="D938" s="75">
        <v>95124</v>
      </c>
      <c r="E938" s="75" t="s">
        <v>112</v>
      </c>
      <c r="G938" s="75" t="s">
        <v>113</v>
      </c>
      <c r="H938" s="75">
        <v>4</v>
      </c>
    </row>
    <row r="939" spans="2:8">
      <c r="B939" s="75" t="s">
        <v>671</v>
      </c>
      <c r="C939" s="75" t="s">
        <v>687</v>
      </c>
      <c r="D939" s="75">
        <v>95125</v>
      </c>
      <c r="E939" s="75" t="s">
        <v>112</v>
      </c>
      <c r="G939" s="75" t="s">
        <v>113</v>
      </c>
      <c r="H939" s="75">
        <v>4</v>
      </c>
    </row>
    <row r="940" spans="2:8">
      <c r="B940" s="75" t="s">
        <v>671</v>
      </c>
      <c r="C940" s="75" t="s">
        <v>687</v>
      </c>
      <c r="D940" s="75">
        <v>95126</v>
      </c>
      <c r="E940" s="75" t="s">
        <v>112</v>
      </c>
      <c r="G940" s="75" t="s">
        <v>113</v>
      </c>
      <c r="H940" s="75">
        <v>4</v>
      </c>
    </row>
    <row r="941" spans="2:8">
      <c r="B941" s="75" t="s">
        <v>671</v>
      </c>
      <c r="C941" s="75" t="s">
        <v>687</v>
      </c>
      <c r="D941" s="75">
        <v>95127</v>
      </c>
      <c r="E941" s="75" t="s">
        <v>112</v>
      </c>
      <c r="G941" s="75" t="s">
        <v>113</v>
      </c>
      <c r="H941" s="75">
        <v>4</v>
      </c>
    </row>
    <row r="942" spans="2:8">
      <c r="B942" s="75" t="s">
        <v>671</v>
      </c>
      <c r="C942" s="75" t="s">
        <v>687</v>
      </c>
      <c r="D942" s="75">
        <v>95128</v>
      </c>
      <c r="E942" s="75" t="s">
        <v>112</v>
      </c>
      <c r="G942" s="75" t="s">
        <v>113</v>
      </c>
      <c r="H942" s="75">
        <v>4</v>
      </c>
    </row>
    <row r="943" spans="2:8">
      <c r="B943" s="75" t="s">
        <v>671</v>
      </c>
      <c r="C943" s="75" t="s">
        <v>687</v>
      </c>
      <c r="D943" s="75">
        <v>95129</v>
      </c>
      <c r="E943" s="75" t="s">
        <v>112</v>
      </c>
      <c r="G943" s="75" t="s">
        <v>113</v>
      </c>
      <c r="H943" s="75">
        <v>4</v>
      </c>
    </row>
    <row r="944" spans="2:8">
      <c r="B944" s="75" t="s">
        <v>671</v>
      </c>
      <c r="C944" s="75" t="s">
        <v>687</v>
      </c>
      <c r="D944" s="75">
        <v>95130</v>
      </c>
      <c r="E944" s="75" t="s">
        <v>112</v>
      </c>
      <c r="G944" s="75" t="s">
        <v>113</v>
      </c>
      <c r="H944" s="75">
        <v>4</v>
      </c>
    </row>
    <row r="945" spans="2:8">
      <c r="B945" s="75" t="s">
        <v>671</v>
      </c>
      <c r="C945" s="75" t="s">
        <v>687</v>
      </c>
      <c r="D945" s="75">
        <v>95131</v>
      </c>
      <c r="E945" s="75" t="s">
        <v>112</v>
      </c>
      <c r="G945" s="75" t="s">
        <v>113</v>
      </c>
      <c r="H945" s="75">
        <v>4</v>
      </c>
    </row>
    <row r="946" spans="2:8">
      <c r="B946" s="75" t="s">
        <v>671</v>
      </c>
      <c r="C946" s="75" t="s">
        <v>687</v>
      </c>
      <c r="D946" s="75">
        <v>95132</v>
      </c>
      <c r="E946" s="75" t="s">
        <v>112</v>
      </c>
      <c r="G946" s="75" t="s">
        <v>113</v>
      </c>
      <c r="H946" s="75">
        <v>4</v>
      </c>
    </row>
    <row r="947" spans="2:8">
      <c r="B947" s="75" t="s">
        <v>671</v>
      </c>
      <c r="C947" s="75" t="s">
        <v>687</v>
      </c>
      <c r="D947" s="75">
        <v>95133</v>
      </c>
      <c r="E947" s="75" t="s">
        <v>112</v>
      </c>
      <c r="G947" s="75" t="s">
        <v>113</v>
      </c>
      <c r="H947" s="75">
        <v>4</v>
      </c>
    </row>
    <row r="948" spans="2:8">
      <c r="B948" s="75" t="s">
        <v>671</v>
      </c>
      <c r="C948" s="75" t="s">
        <v>687</v>
      </c>
      <c r="D948" s="75">
        <v>95134</v>
      </c>
      <c r="E948" s="75" t="s">
        <v>112</v>
      </c>
      <c r="G948" s="75" t="s">
        <v>113</v>
      </c>
      <c r="H948" s="75">
        <v>4</v>
      </c>
    </row>
    <row r="949" spans="2:8">
      <c r="B949" s="75" t="s">
        <v>671</v>
      </c>
      <c r="C949" s="75" t="s">
        <v>687</v>
      </c>
      <c r="D949" s="75">
        <v>95135</v>
      </c>
      <c r="E949" s="75" t="s">
        <v>112</v>
      </c>
      <c r="G949" s="75" t="s">
        <v>113</v>
      </c>
      <c r="H949" s="75">
        <v>4</v>
      </c>
    </row>
    <row r="950" spans="2:8">
      <c r="B950" s="75" t="s">
        <v>671</v>
      </c>
      <c r="C950" s="75" t="s">
        <v>687</v>
      </c>
      <c r="D950" s="75">
        <v>95136</v>
      </c>
      <c r="E950" s="75" t="s">
        <v>112</v>
      </c>
      <c r="G950" s="75" t="s">
        <v>113</v>
      </c>
      <c r="H950" s="75">
        <v>4</v>
      </c>
    </row>
    <row r="951" spans="2:8">
      <c r="B951" s="75" t="s">
        <v>671</v>
      </c>
      <c r="C951" s="75" t="s">
        <v>687</v>
      </c>
      <c r="D951" s="75">
        <v>95138</v>
      </c>
      <c r="E951" s="75" t="s">
        <v>112</v>
      </c>
      <c r="G951" s="75" t="s">
        <v>113</v>
      </c>
      <c r="H951" s="75">
        <v>4</v>
      </c>
    </row>
    <row r="952" spans="2:8">
      <c r="B952" s="75" t="s">
        <v>671</v>
      </c>
      <c r="C952" s="75" t="s">
        <v>687</v>
      </c>
      <c r="D952" s="75">
        <v>95139</v>
      </c>
      <c r="E952" s="75" t="s">
        <v>112</v>
      </c>
      <c r="G952" s="75" t="s">
        <v>113</v>
      </c>
      <c r="H952" s="75">
        <v>4</v>
      </c>
    </row>
    <row r="953" spans="2:8">
      <c r="B953" s="75" t="s">
        <v>671</v>
      </c>
      <c r="C953" s="75" t="s">
        <v>687</v>
      </c>
      <c r="D953" s="75">
        <v>95140</v>
      </c>
      <c r="E953" s="75" t="s">
        <v>112</v>
      </c>
      <c r="G953" s="75" t="s">
        <v>113</v>
      </c>
      <c r="H953" s="75">
        <v>4</v>
      </c>
    </row>
    <row r="954" spans="2:8">
      <c r="B954" s="75" t="s">
        <v>671</v>
      </c>
      <c r="C954" s="75" t="s">
        <v>687</v>
      </c>
      <c r="D954" s="75">
        <v>95141</v>
      </c>
      <c r="E954" s="75" t="s">
        <v>112</v>
      </c>
      <c r="G954" s="75" t="s">
        <v>113</v>
      </c>
      <c r="H954" s="75">
        <v>4</v>
      </c>
    </row>
    <row r="955" spans="2:8">
      <c r="B955" s="75" t="s">
        <v>671</v>
      </c>
      <c r="C955" s="75" t="s">
        <v>687</v>
      </c>
      <c r="D955" s="75">
        <v>95148</v>
      </c>
      <c r="E955" s="75" t="s">
        <v>112</v>
      </c>
      <c r="G955" s="75" t="s">
        <v>113</v>
      </c>
      <c r="H955" s="75">
        <v>4</v>
      </c>
    </row>
    <row r="956" spans="2:8">
      <c r="B956" s="75" t="s">
        <v>671</v>
      </c>
      <c r="C956" s="75" t="s">
        <v>687</v>
      </c>
      <c r="D956" s="75">
        <v>95150</v>
      </c>
      <c r="E956" s="75" t="s">
        <v>112</v>
      </c>
      <c r="G956" s="75" t="s">
        <v>113</v>
      </c>
      <c r="H956" s="75">
        <v>4</v>
      </c>
    </row>
    <row r="957" spans="2:8">
      <c r="B957" s="75" t="s">
        <v>671</v>
      </c>
      <c r="C957" s="75" t="s">
        <v>687</v>
      </c>
      <c r="D957" s="75">
        <v>95151</v>
      </c>
      <c r="E957" s="73" t="s">
        <v>112</v>
      </c>
      <c r="G957" s="75" t="s">
        <v>113</v>
      </c>
      <c r="H957" s="75">
        <v>4</v>
      </c>
    </row>
    <row r="958" spans="2:8">
      <c r="B958" s="75" t="s">
        <v>671</v>
      </c>
      <c r="C958" s="75" t="s">
        <v>687</v>
      </c>
      <c r="D958" s="75">
        <v>95152</v>
      </c>
      <c r="E958" s="73" t="s">
        <v>112</v>
      </c>
      <c r="G958" s="75" t="s">
        <v>113</v>
      </c>
      <c r="H958" s="75">
        <v>4</v>
      </c>
    </row>
    <row r="959" spans="2:8">
      <c r="B959" s="75" t="s">
        <v>671</v>
      </c>
      <c r="C959" s="75" t="s">
        <v>687</v>
      </c>
      <c r="D959" s="75">
        <v>95153</v>
      </c>
      <c r="E959" s="73" t="s">
        <v>112</v>
      </c>
      <c r="G959" s="75" t="s">
        <v>113</v>
      </c>
      <c r="H959" s="75">
        <v>4</v>
      </c>
    </row>
    <row r="960" spans="2:8">
      <c r="B960" s="75" t="s">
        <v>671</v>
      </c>
      <c r="C960" s="75" t="s">
        <v>687</v>
      </c>
      <c r="D960" s="75">
        <v>95154</v>
      </c>
      <c r="E960" s="73" t="s">
        <v>112</v>
      </c>
      <c r="G960" s="75" t="s">
        <v>113</v>
      </c>
      <c r="H960" s="75">
        <v>4</v>
      </c>
    </row>
    <row r="961" spans="2:8">
      <c r="B961" s="75" t="s">
        <v>671</v>
      </c>
      <c r="C961" s="75" t="s">
        <v>687</v>
      </c>
      <c r="D961" s="75">
        <v>95155</v>
      </c>
      <c r="E961" s="73" t="s">
        <v>112</v>
      </c>
      <c r="G961" s="75" t="s">
        <v>113</v>
      </c>
      <c r="H961" s="75">
        <v>4</v>
      </c>
    </row>
    <row r="962" spans="2:8">
      <c r="B962" s="75" t="s">
        <v>671</v>
      </c>
      <c r="C962" s="75" t="s">
        <v>687</v>
      </c>
      <c r="D962" s="75">
        <v>95156</v>
      </c>
      <c r="E962" s="73" t="s">
        <v>112</v>
      </c>
      <c r="G962" s="75" t="s">
        <v>113</v>
      </c>
      <c r="H962" s="75">
        <v>4</v>
      </c>
    </row>
    <row r="963" spans="2:8">
      <c r="B963" s="75" t="s">
        <v>671</v>
      </c>
      <c r="C963" s="75" t="s">
        <v>687</v>
      </c>
      <c r="D963" s="75">
        <v>95157</v>
      </c>
      <c r="E963" s="73" t="s">
        <v>112</v>
      </c>
      <c r="G963" s="75" t="s">
        <v>113</v>
      </c>
      <c r="H963" s="75">
        <v>4</v>
      </c>
    </row>
    <row r="964" spans="2:8">
      <c r="B964" s="75" t="s">
        <v>671</v>
      </c>
      <c r="C964" s="75" t="s">
        <v>687</v>
      </c>
      <c r="D964" s="75">
        <v>95158</v>
      </c>
      <c r="E964" s="75" t="s">
        <v>112</v>
      </c>
      <c r="G964" s="75" t="s">
        <v>113</v>
      </c>
      <c r="H964" s="75">
        <v>4</v>
      </c>
    </row>
    <row r="965" spans="2:8">
      <c r="B965" s="75" t="s">
        <v>671</v>
      </c>
      <c r="C965" s="75" t="s">
        <v>687</v>
      </c>
      <c r="D965" s="75">
        <v>95159</v>
      </c>
      <c r="E965" s="73" t="s">
        <v>112</v>
      </c>
      <c r="G965" s="75" t="s">
        <v>113</v>
      </c>
      <c r="H965" s="75">
        <v>4</v>
      </c>
    </row>
    <row r="966" spans="2:8">
      <c r="B966" s="75" t="s">
        <v>671</v>
      </c>
      <c r="C966" s="75" t="s">
        <v>687</v>
      </c>
      <c r="D966" s="75">
        <v>95160</v>
      </c>
      <c r="E966" s="73" t="s">
        <v>112</v>
      </c>
      <c r="G966" s="75" t="s">
        <v>113</v>
      </c>
      <c r="H966" s="75">
        <v>4</v>
      </c>
    </row>
    <row r="967" spans="2:8">
      <c r="B967" s="75" t="s">
        <v>671</v>
      </c>
      <c r="C967" s="75" t="s">
        <v>687</v>
      </c>
      <c r="D967" s="75">
        <v>95161</v>
      </c>
      <c r="E967" s="73" t="s">
        <v>112</v>
      </c>
      <c r="G967" s="75" t="s">
        <v>113</v>
      </c>
      <c r="H967" s="75">
        <v>4</v>
      </c>
    </row>
    <row r="968" spans="2:8">
      <c r="B968" s="75" t="s">
        <v>671</v>
      </c>
      <c r="C968" s="75" t="s">
        <v>687</v>
      </c>
      <c r="D968" s="75">
        <v>95164</v>
      </c>
      <c r="E968" s="73" t="s">
        <v>112</v>
      </c>
      <c r="G968" s="75" t="s">
        <v>113</v>
      </c>
      <c r="H968" s="75">
        <v>4</v>
      </c>
    </row>
    <row r="969" spans="2:8">
      <c r="B969" s="75" t="s">
        <v>671</v>
      </c>
      <c r="C969" s="75" t="s">
        <v>687</v>
      </c>
      <c r="D969" s="75">
        <v>95170</v>
      </c>
      <c r="E969" s="73" t="s">
        <v>112</v>
      </c>
      <c r="G969" s="75" t="s">
        <v>113</v>
      </c>
      <c r="H969" s="75">
        <v>4</v>
      </c>
    </row>
    <row r="970" spans="2:8">
      <c r="B970" s="75" t="s">
        <v>671</v>
      </c>
      <c r="C970" s="75" t="s">
        <v>687</v>
      </c>
      <c r="D970" s="75">
        <v>95172</v>
      </c>
      <c r="E970" s="73" t="s">
        <v>112</v>
      </c>
      <c r="G970" s="75" t="s">
        <v>113</v>
      </c>
      <c r="H970" s="75">
        <v>4</v>
      </c>
    </row>
    <row r="971" spans="2:8">
      <c r="B971" s="75" t="s">
        <v>671</v>
      </c>
      <c r="C971" s="75" t="s">
        <v>687</v>
      </c>
      <c r="D971" s="75">
        <v>95173</v>
      </c>
      <c r="E971" s="73" t="s">
        <v>112</v>
      </c>
      <c r="G971" s="75" t="s">
        <v>113</v>
      </c>
      <c r="H971" s="75">
        <v>4</v>
      </c>
    </row>
    <row r="972" spans="2:8">
      <c r="B972" s="75" t="s">
        <v>671</v>
      </c>
      <c r="C972" s="75" t="s">
        <v>687</v>
      </c>
      <c r="D972" s="75">
        <v>95190</v>
      </c>
      <c r="E972" s="73" t="s">
        <v>112</v>
      </c>
      <c r="G972" s="75" t="s">
        <v>113</v>
      </c>
      <c r="H972" s="75">
        <v>4</v>
      </c>
    </row>
    <row r="973" spans="2:8">
      <c r="B973" s="75" t="s">
        <v>671</v>
      </c>
      <c r="C973" s="75" t="s">
        <v>687</v>
      </c>
      <c r="D973" s="75">
        <v>95191</v>
      </c>
      <c r="E973" s="73" t="s">
        <v>112</v>
      </c>
      <c r="G973" s="75" t="s">
        <v>113</v>
      </c>
      <c r="H973" s="75">
        <v>4</v>
      </c>
    </row>
    <row r="974" spans="2:8">
      <c r="B974" s="75" t="s">
        <v>671</v>
      </c>
      <c r="C974" s="75" t="s">
        <v>687</v>
      </c>
      <c r="D974" s="75">
        <v>95192</v>
      </c>
      <c r="E974" s="73" t="s">
        <v>112</v>
      </c>
      <c r="G974" s="75" t="s">
        <v>113</v>
      </c>
      <c r="H974" s="75">
        <v>4</v>
      </c>
    </row>
    <row r="975" spans="2:8">
      <c r="B975" s="75" t="s">
        <v>671</v>
      </c>
      <c r="C975" s="75" t="s">
        <v>687</v>
      </c>
      <c r="D975" s="75">
        <v>95193</v>
      </c>
      <c r="E975" s="73" t="s">
        <v>112</v>
      </c>
      <c r="G975" s="75" t="s">
        <v>113</v>
      </c>
      <c r="H975" s="75">
        <v>4</v>
      </c>
    </row>
    <row r="976" spans="2:8">
      <c r="B976" s="75" t="s">
        <v>671</v>
      </c>
      <c r="C976" s="75" t="s">
        <v>687</v>
      </c>
      <c r="D976" s="75">
        <v>95194</v>
      </c>
      <c r="E976" s="73" t="s">
        <v>112</v>
      </c>
      <c r="G976" s="75" t="s">
        <v>113</v>
      </c>
      <c r="H976" s="75">
        <v>4</v>
      </c>
    </row>
    <row r="977" spans="2:8">
      <c r="B977" s="75" t="s">
        <v>671</v>
      </c>
      <c r="C977" s="75" t="s">
        <v>687</v>
      </c>
      <c r="D977" s="75">
        <v>95196</v>
      </c>
      <c r="E977" s="73" t="s">
        <v>112</v>
      </c>
      <c r="G977" s="75" t="s">
        <v>113</v>
      </c>
      <c r="H977" s="75">
        <v>4</v>
      </c>
    </row>
    <row r="978" spans="2:8">
      <c r="B978" s="75" t="s">
        <v>671</v>
      </c>
      <c r="C978" s="75" t="s">
        <v>688</v>
      </c>
      <c r="D978" s="75">
        <v>95046</v>
      </c>
      <c r="E978" s="75" t="s">
        <v>112</v>
      </c>
      <c r="G978" s="75" t="s">
        <v>113</v>
      </c>
      <c r="H978" s="75">
        <v>4</v>
      </c>
    </row>
    <row r="979" spans="2:8">
      <c r="B979" s="75" t="s">
        <v>671</v>
      </c>
      <c r="C979" s="75" t="s">
        <v>689</v>
      </c>
      <c r="D979" s="75">
        <v>95070</v>
      </c>
      <c r="E979" s="75" t="s">
        <v>112</v>
      </c>
      <c r="G979" s="75" t="s">
        <v>113</v>
      </c>
      <c r="H979" s="75">
        <v>4</v>
      </c>
    </row>
    <row r="980" spans="2:8">
      <c r="B980" s="75" t="s">
        <v>671</v>
      </c>
      <c r="C980" s="75" t="s">
        <v>689</v>
      </c>
      <c r="D980" s="75">
        <v>95071</v>
      </c>
      <c r="E980" s="73" t="s">
        <v>112</v>
      </c>
      <c r="G980" s="75" t="s">
        <v>113</v>
      </c>
      <c r="H980" s="75">
        <v>4</v>
      </c>
    </row>
    <row r="981" spans="2:8">
      <c r="B981" s="75" t="s">
        <v>671</v>
      </c>
      <c r="C981" s="75" t="s">
        <v>690</v>
      </c>
      <c r="D981" s="75">
        <v>94305</v>
      </c>
      <c r="E981" s="75" t="s">
        <v>112</v>
      </c>
      <c r="G981" s="75" t="s">
        <v>113</v>
      </c>
      <c r="H981" s="75">
        <v>4</v>
      </c>
    </row>
    <row r="982" spans="2:8">
      <c r="B982" s="75" t="s">
        <v>671</v>
      </c>
      <c r="C982" s="75" t="s">
        <v>690</v>
      </c>
      <c r="D982" s="75">
        <v>94309</v>
      </c>
      <c r="E982" s="73" t="s">
        <v>112</v>
      </c>
      <c r="G982" s="75" t="s">
        <v>113</v>
      </c>
      <c r="H982" s="75">
        <v>4</v>
      </c>
    </row>
    <row r="983" spans="2:8">
      <c r="B983" s="75" t="s">
        <v>671</v>
      </c>
      <c r="C983" s="75" t="s">
        <v>691</v>
      </c>
      <c r="D983" s="75">
        <v>94085</v>
      </c>
      <c r="E983" s="75" t="s">
        <v>112</v>
      </c>
      <c r="G983" s="75" t="s">
        <v>113</v>
      </c>
      <c r="H983" s="75">
        <v>4</v>
      </c>
    </row>
    <row r="984" spans="2:8">
      <c r="B984" s="75" t="s">
        <v>671</v>
      </c>
      <c r="C984" s="75" t="s">
        <v>691</v>
      </c>
      <c r="D984" s="75">
        <v>94086</v>
      </c>
      <c r="E984" s="75" t="s">
        <v>112</v>
      </c>
      <c r="G984" s="75" t="s">
        <v>113</v>
      </c>
      <c r="H984" s="75">
        <v>4</v>
      </c>
    </row>
    <row r="985" spans="2:8">
      <c r="B985" s="75" t="s">
        <v>671</v>
      </c>
      <c r="C985" s="75" t="s">
        <v>691</v>
      </c>
      <c r="D985" s="75">
        <v>94087</v>
      </c>
      <c r="E985" s="75" t="s">
        <v>112</v>
      </c>
      <c r="G985" s="75" t="s">
        <v>113</v>
      </c>
      <c r="H985" s="75">
        <v>4</v>
      </c>
    </row>
    <row r="986" spans="2:8">
      <c r="B986" s="75" t="s">
        <v>671</v>
      </c>
      <c r="C986" s="75" t="s">
        <v>691</v>
      </c>
      <c r="D986" s="75">
        <v>94088</v>
      </c>
      <c r="E986" s="75" t="s">
        <v>112</v>
      </c>
      <c r="G986" s="75" t="s">
        <v>113</v>
      </c>
      <c r="H986" s="75">
        <v>3</v>
      </c>
    </row>
    <row r="987" spans="2:8">
      <c r="B987" s="75" t="s">
        <v>671</v>
      </c>
      <c r="C987" s="75" t="s">
        <v>691</v>
      </c>
      <c r="D987" s="75">
        <v>94089</v>
      </c>
      <c r="E987" s="75" t="s">
        <v>112</v>
      </c>
      <c r="G987" s="75" t="s">
        <v>113</v>
      </c>
      <c r="H987" s="75">
        <v>4</v>
      </c>
    </row>
    <row r="988" spans="2:8">
      <c r="B988" s="75" t="s">
        <v>692</v>
      </c>
      <c r="C988" s="75" t="s">
        <v>693</v>
      </c>
      <c r="D988" s="75">
        <v>95001</v>
      </c>
      <c r="E988" s="75" t="s">
        <v>109</v>
      </c>
      <c r="G988" s="75" t="s">
        <v>113</v>
      </c>
      <c r="H988" s="75">
        <v>3</v>
      </c>
    </row>
    <row r="989" spans="2:8">
      <c r="B989" s="75" t="s">
        <v>692</v>
      </c>
      <c r="C989" s="75" t="s">
        <v>693</v>
      </c>
      <c r="D989" s="75">
        <v>95003</v>
      </c>
      <c r="E989" s="75" t="s">
        <v>109</v>
      </c>
      <c r="G989" s="75" t="s">
        <v>113</v>
      </c>
      <c r="H989" s="75">
        <v>3</v>
      </c>
    </row>
    <row r="990" spans="2:8">
      <c r="B990" s="75" t="s">
        <v>692</v>
      </c>
      <c r="C990" s="75" t="s">
        <v>694</v>
      </c>
      <c r="D990" s="75">
        <v>95005</v>
      </c>
      <c r="E990" s="75" t="s">
        <v>109</v>
      </c>
      <c r="G990" s="75" t="s">
        <v>113</v>
      </c>
      <c r="H990" s="75">
        <v>3</v>
      </c>
    </row>
    <row r="991" spans="2:8">
      <c r="B991" s="75" t="s">
        <v>692</v>
      </c>
      <c r="C991" s="75" t="s">
        <v>695</v>
      </c>
      <c r="D991" s="75">
        <v>95006</v>
      </c>
      <c r="E991" s="75" t="s">
        <v>109</v>
      </c>
      <c r="G991" s="75" t="s">
        <v>113</v>
      </c>
      <c r="H991" s="75">
        <v>3</v>
      </c>
    </row>
    <row r="992" spans="2:8">
      <c r="B992" s="75" t="s">
        <v>692</v>
      </c>
      <c r="C992" s="75" t="s">
        <v>696</v>
      </c>
      <c r="D992" s="75">
        <v>95007</v>
      </c>
      <c r="E992" s="75" t="s">
        <v>109</v>
      </c>
      <c r="G992" s="75" t="s">
        <v>113</v>
      </c>
      <c r="H992" s="75">
        <v>3</v>
      </c>
    </row>
    <row r="993" spans="2:8">
      <c r="B993" s="75" t="s">
        <v>692</v>
      </c>
      <c r="C993" s="75" t="s">
        <v>697</v>
      </c>
      <c r="D993" s="75">
        <v>95010</v>
      </c>
      <c r="E993" s="75" t="s">
        <v>109</v>
      </c>
      <c r="G993" s="75" t="s">
        <v>113</v>
      </c>
      <c r="H993" s="75">
        <v>3</v>
      </c>
    </row>
    <row r="994" spans="2:8">
      <c r="B994" s="75" t="s">
        <v>692</v>
      </c>
      <c r="C994" s="75" t="s">
        <v>698</v>
      </c>
      <c r="D994" s="75">
        <v>95076</v>
      </c>
      <c r="E994" s="75" t="s">
        <v>106</v>
      </c>
      <c r="G994" s="75" t="s">
        <v>113</v>
      </c>
      <c r="H994" s="75">
        <v>3</v>
      </c>
    </row>
    <row r="995" spans="2:8">
      <c r="B995" s="75" t="s">
        <v>692</v>
      </c>
      <c r="C995" s="75" t="s">
        <v>699</v>
      </c>
      <c r="D995" s="75">
        <v>95017</v>
      </c>
      <c r="E995" s="75" t="s">
        <v>109</v>
      </c>
      <c r="G995" s="75" t="s">
        <v>113</v>
      </c>
      <c r="H995" s="75">
        <v>3</v>
      </c>
    </row>
    <row r="996" spans="2:8">
      <c r="B996" s="75" t="s">
        <v>692</v>
      </c>
      <c r="C996" s="75" t="s">
        <v>700</v>
      </c>
      <c r="D996" s="75">
        <v>95018</v>
      </c>
      <c r="E996" s="75" t="s">
        <v>109</v>
      </c>
      <c r="G996" s="75" t="s">
        <v>113</v>
      </c>
      <c r="H996" s="75">
        <v>3</v>
      </c>
    </row>
    <row r="997" spans="2:8">
      <c r="B997" s="75" t="s">
        <v>692</v>
      </c>
      <c r="C997" s="75" t="s">
        <v>701</v>
      </c>
      <c r="D997" s="75">
        <v>95019</v>
      </c>
      <c r="E997" s="75" t="s">
        <v>109</v>
      </c>
      <c r="G997" s="75" t="s">
        <v>113</v>
      </c>
      <c r="H997" s="75">
        <v>3</v>
      </c>
    </row>
    <row r="998" spans="2:8">
      <c r="B998" s="75" t="s">
        <v>692</v>
      </c>
      <c r="C998" s="75" t="s">
        <v>702</v>
      </c>
      <c r="D998" s="75">
        <v>95076</v>
      </c>
      <c r="E998" s="75" t="s">
        <v>106</v>
      </c>
      <c r="G998" s="75" t="s">
        <v>113</v>
      </c>
      <c r="H998" s="75">
        <v>3</v>
      </c>
    </row>
    <row r="999" spans="2:8">
      <c r="B999" s="75" t="s">
        <v>692</v>
      </c>
      <c r="C999" s="75" t="s">
        <v>703</v>
      </c>
      <c r="D999" s="75">
        <v>95041</v>
      </c>
      <c r="E999" s="75" t="s">
        <v>109</v>
      </c>
      <c r="G999" s="75" t="s">
        <v>113</v>
      </c>
      <c r="H999" s="75">
        <v>3</v>
      </c>
    </row>
    <row r="1000" spans="2:8">
      <c r="B1000" s="75" t="s">
        <v>692</v>
      </c>
      <c r="C1000" s="75" t="s">
        <v>692</v>
      </c>
      <c r="D1000" s="75">
        <v>95060</v>
      </c>
      <c r="E1000" s="75" t="s">
        <v>106</v>
      </c>
      <c r="G1000" s="75" t="s">
        <v>113</v>
      </c>
      <c r="H1000" s="75">
        <v>3</v>
      </c>
    </row>
    <row r="1001" spans="2:8">
      <c r="B1001" s="75" t="s">
        <v>692</v>
      </c>
      <c r="C1001" s="75" t="s">
        <v>692</v>
      </c>
      <c r="D1001" s="75">
        <v>95061</v>
      </c>
      <c r="E1001" s="73" t="s">
        <v>109</v>
      </c>
      <c r="G1001" s="75" t="s">
        <v>113</v>
      </c>
      <c r="H1001" s="75">
        <v>3</v>
      </c>
    </row>
    <row r="1002" spans="2:8">
      <c r="B1002" s="75" t="s">
        <v>692</v>
      </c>
      <c r="C1002" s="75" t="s">
        <v>692</v>
      </c>
      <c r="D1002" s="75">
        <v>95062</v>
      </c>
      <c r="E1002" s="75" t="s">
        <v>109</v>
      </c>
      <c r="G1002" s="75" t="s">
        <v>113</v>
      </c>
      <c r="H1002" s="75">
        <v>3</v>
      </c>
    </row>
    <row r="1003" spans="2:8">
      <c r="B1003" s="75" t="s">
        <v>692</v>
      </c>
      <c r="C1003" s="75" t="s">
        <v>692</v>
      </c>
      <c r="D1003" s="75">
        <v>95063</v>
      </c>
      <c r="E1003" s="75" t="s">
        <v>109</v>
      </c>
      <c r="G1003" s="75" t="s">
        <v>113</v>
      </c>
      <c r="H1003" s="75">
        <v>3</v>
      </c>
    </row>
    <row r="1004" spans="2:8">
      <c r="B1004" s="75" t="s">
        <v>692</v>
      </c>
      <c r="C1004" s="75" t="s">
        <v>692</v>
      </c>
      <c r="D1004" s="75">
        <v>95064</v>
      </c>
      <c r="E1004" s="75" t="s">
        <v>109</v>
      </c>
      <c r="G1004" s="75" t="s">
        <v>113</v>
      </c>
      <c r="H1004" s="75">
        <v>3</v>
      </c>
    </row>
    <row r="1005" spans="2:8">
      <c r="B1005" s="75" t="s">
        <v>692</v>
      </c>
      <c r="C1005" s="75" t="s">
        <v>692</v>
      </c>
      <c r="D1005" s="75">
        <v>95065</v>
      </c>
      <c r="E1005" s="75" t="s">
        <v>109</v>
      </c>
      <c r="G1005" s="75" t="s">
        <v>113</v>
      </c>
      <c r="H1005" s="75">
        <v>3</v>
      </c>
    </row>
    <row r="1006" spans="2:8">
      <c r="B1006" s="75" t="s">
        <v>692</v>
      </c>
      <c r="C1006" s="75" t="s">
        <v>692</v>
      </c>
      <c r="D1006" s="75">
        <v>95066</v>
      </c>
      <c r="E1006" s="75" t="s">
        <v>109</v>
      </c>
      <c r="G1006" s="75" t="s">
        <v>113</v>
      </c>
      <c r="H1006" s="75">
        <v>3</v>
      </c>
    </row>
    <row r="1007" spans="2:8">
      <c r="B1007" s="75" t="s">
        <v>692</v>
      </c>
      <c r="C1007" s="75" t="s">
        <v>704</v>
      </c>
      <c r="D1007" s="75">
        <v>95060</v>
      </c>
      <c r="E1007" s="75" t="s">
        <v>106</v>
      </c>
      <c r="G1007" s="75" t="s">
        <v>113</v>
      </c>
      <c r="H1007" s="75">
        <v>3</v>
      </c>
    </row>
    <row r="1008" spans="2:8">
      <c r="B1008" s="75" t="s">
        <v>692</v>
      </c>
      <c r="C1008" s="75" t="s">
        <v>704</v>
      </c>
      <c r="D1008" s="75">
        <v>95066</v>
      </c>
      <c r="E1008" s="75" t="s">
        <v>109</v>
      </c>
      <c r="G1008" s="75" t="s">
        <v>113</v>
      </c>
      <c r="H1008" s="75">
        <v>3</v>
      </c>
    </row>
    <row r="1009" spans="2:8">
      <c r="B1009" s="75" t="s">
        <v>692</v>
      </c>
      <c r="C1009" s="75" t="s">
        <v>704</v>
      </c>
      <c r="D1009" s="75">
        <v>95067</v>
      </c>
      <c r="E1009" s="75" t="s">
        <v>109</v>
      </c>
      <c r="G1009" s="75" t="s">
        <v>113</v>
      </c>
      <c r="H1009" s="75">
        <v>3</v>
      </c>
    </row>
    <row r="1010" spans="2:8">
      <c r="B1010" s="75" t="s">
        <v>692</v>
      </c>
      <c r="C1010" s="75" t="s">
        <v>705</v>
      </c>
      <c r="D1010" s="75">
        <v>95073</v>
      </c>
      <c r="E1010" s="75" t="s">
        <v>109</v>
      </c>
      <c r="G1010" s="75" t="s">
        <v>113</v>
      </c>
      <c r="H1010" s="75">
        <v>3</v>
      </c>
    </row>
    <row r="1011" spans="2:8">
      <c r="B1011" s="75" t="s">
        <v>692</v>
      </c>
      <c r="C1011" s="75" t="s">
        <v>706</v>
      </c>
      <c r="D1011" s="75">
        <v>95076</v>
      </c>
      <c r="E1011" s="75" t="s">
        <v>106</v>
      </c>
      <c r="G1011" s="75" t="s">
        <v>113</v>
      </c>
      <c r="H1011" s="75">
        <v>3</v>
      </c>
    </row>
    <row r="1012" spans="2:8">
      <c r="B1012" s="75" t="s">
        <v>692</v>
      </c>
      <c r="C1012" s="75" t="s">
        <v>706</v>
      </c>
      <c r="D1012" s="75">
        <v>95077</v>
      </c>
      <c r="E1012" s="73" t="s">
        <v>106</v>
      </c>
      <c r="G1012" s="75" t="s">
        <v>113</v>
      </c>
      <c r="H1012" s="75">
        <v>3</v>
      </c>
    </row>
    <row r="1013" spans="2:8">
      <c r="B1013" s="75" t="s">
        <v>707</v>
      </c>
      <c r="C1013" s="75" t="s">
        <v>708</v>
      </c>
      <c r="D1013" s="75">
        <v>96007</v>
      </c>
      <c r="E1013" s="75" t="s">
        <v>107</v>
      </c>
      <c r="G1013" s="75" t="s">
        <v>113</v>
      </c>
      <c r="H1013" s="75">
        <v>11</v>
      </c>
    </row>
    <row r="1014" spans="2:8">
      <c r="B1014" s="75" t="s">
        <v>707</v>
      </c>
      <c r="C1014" s="75" t="s">
        <v>709</v>
      </c>
      <c r="D1014" s="75">
        <v>96008</v>
      </c>
      <c r="E1014" s="75" t="s">
        <v>107</v>
      </c>
      <c r="G1014" s="75" t="s">
        <v>113</v>
      </c>
      <c r="H1014" s="75">
        <v>11</v>
      </c>
    </row>
    <row r="1015" spans="2:8">
      <c r="B1015" s="75" t="s">
        <v>707</v>
      </c>
      <c r="C1015" s="75" t="s">
        <v>710</v>
      </c>
      <c r="D1015" s="75">
        <v>96011</v>
      </c>
      <c r="E1015" s="75" t="s">
        <v>107</v>
      </c>
      <c r="G1015" s="75" t="s">
        <v>113</v>
      </c>
      <c r="H1015" s="75">
        <v>16</v>
      </c>
    </row>
    <row r="1016" spans="2:8">
      <c r="B1016" s="75" t="s">
        <v>707</v>
      </c>
      <c r="C1016" s="75" t="s">
        <v>711</v>
      </c>
      <c r="D1016" s="75">
        <v>96013</v>
      </c>
      <c r="E1016" s="75" t="s">
        <v>113</v>
      </c>
      <c r="G1016" s="75" t="s">
        <v>113</v>
      </c>
      <c r="H1016" s="75">
        <v>16</v>
      </c>
    </row>
    <row r="1017" spans="2:8">
      <c r="B1017" s="75" t="s">
        <v>707</v>
      </c>
      <c r="C1017" s="75" t="s">
        <v>712</v>
      </c>
      <c r="D1017" s="75">
        <v>96016</v>
      </c>
      <c r="E1017" s="75" t="s">
        <v>113</v>
      </c>
      <c r="G1017" s="75" t="s">
        <v>113</v>
      </c>
      <c r="H1017" s="75">
        <v>16</v>
      </c>
    </row>
    <row r="1018" spans="2:8">
      <c r="B1018" s="75" t="s">
        <v>707</v>
      </c>
      <c r="C1018" s="75" t="s">
        <v>713</v>
      </c>
      <c r="D1018" s="75">
        <v>96022</v>
      </c>
      <c r="E1018" s="75" t="s">
        <v>107</v>
      </c>
      <c r="G1018" s="75" t="s">
        <v>113</v>
      </c>
      <c r="H1018" s="75">
        <v>11</v>
      </c>
    </row>
    <row r="1019" spans="2:8">
      <c r="B1019" s="75" t="s">
        <v>707</v>
      </c>
      <c r="C1019" s="75" t="s">
        <v>714</v>
      </c>
      <c r="D1019" s="75">
        <v>96028</v>
      </c>
      <c r="E1019" s="75" t="s">
        <v>113</v>
      </c>
      <c r="G1019" s="75" t="s">
        <v>113</v>
      </c>
      <c r="H1019" s="75">
        <v>16</v>
      </c>
    </row>
    <row r="1020" spans="2:8">
      <c r="B1020" s="75" t="s">
        <v>707</v>
      </c>
      <c r="C1020" s="75" t="s">
        <v>715</v>
      </c>
      <c r="D1020" s="75">
        <v>96033</v>
      </c>
      <c r="E1020" s="75" t="s">
        <v>107</v>
      </c>
      <c r="G1020" s="75" t="s">
        <v>113</v>
      </c>
      <c r="H1020" s="75">
        <v>11</v>
      </c>
    </row>
    <row r="1021" spans="2:8">
      <c r="B1021" s="75" t="s">
        <v>707</v>
      </c>
      <c r="C1021" s="75" t="s">
        <v>716</v>
      </c>
      <c r="D1021" s="75">
        <v>96040</v>
      </c>
      <c r="E1021" s="75" t="s">
        <v>113</v>
      </c>
      <c r="G1021" s="75" t="s">
        <v>113</v>
      </c>
      <c r="H1021" s="75">
        <v>16</v>
      </c>
    </row>
    <row r="1022" spans="2:8">
      <c r="B1022" s="75" t="s">
        <v>707</v>
      </c>
      <c r="C1022" s="75" t="s">
        <v>717</v>
      </c>
      <c r="D1022" s="75">
        <v>96047</v>
      </c>
      <c r="E1022" s="75" t="s">
        <v>107</v>
      </c>
      <c r="G1022" s="75" t="s">
        <v>113</v>
      </c>
      <c r="H1022" s="75">
        <v>11</v>
      </c>
    </row>
    <row r="1023" spans="2:8">
      <c r="B1023" s="75" t="s">
        <v>707</v>
      </c>
      <c r="C1023" s="75" t="s">
        <v>718</v>
      </c>
      <c r="D1023" s="75">
        <v>96051</v>
      </c>
      <c r="E1023" s="75" t="s">
        <v>107</v>
      </c>
      <c r="G1023" s="75" t="s">
        <v>113</v>
      </c>
      <c r="H1023" s="75">
        <v>11</v>
      </c>
    </row>
    <row r="1024" spans="2:8">
      <c r="B1024" s="75" t="s">
        <v>707</v>
      </c>
      <c r="C1024" s="75" t="s">
        <v>719</v>
      </c>
      <c r="D1024" s="75">
        <v>96056</v>
      </c>
      <c r="E1024" s="75" t="s">
        <v>113</v>
      </c>
      <c r="G1024" s="75" t="s">
        <v>113</v>
      </c>
      <c r="H1024" s="75">
        <v>16</v>
      </c>
    </row>
    <row r="1025" spans="2:8">
      <c r="B1025" s="75" t="s">
        <v>707</v>
      </c>
      <c r="C1025" s="75" t="s">
        <v>720</v>
      </c>
      <c r="D1025" s="75">
        <v>96062</v>
      </c>
      <c r="E1025" s="75" t="s">
        <v>107</v>
      </c>
      <c r="G1025" s="75" t="s">
        <v>113</v>
      </c>
      <c r="H1025" s="75">
        <v>11</v>
      </c>
    </row>
    <row r="1026" spans="2:8">
      <c r="B1026" s="75" t="s">
        <v>707</v>
      </c>
      <c r="C1026" s="75" t="s">
        <v>721</v>
      </c>
      <c r="D1026" s="75">
        <v>96065</v>
      </c>
      <c r="E1026" s="75" t="s">
        <v>113</v>
      </c>
      <c r="G1026" s="75" t="s">
        <v>113</v>
      </c>
      <c r="H1026" s="75">
        <v>16</v>
      </c>
    </row>
    <row r="1027" spans="2:8">
      <c r="B1027" s="75" t="s">
        <v>707</v>
      </c>
      <c r="C1027" s="75" t="s">
        <v>722</v>
      </c>
      <c r="D1027" s="75">
        <v>96069</v>
      </c>
      <c r="E1027" s="75" t="s">
        <v>107</v>
      </c>
      <c r="G1027" s="75" t="s">
        <v>113</v>
      </c>
      <c r="H1027" s="75">
        <v>11</v>
      </c>
    </row>
    <row r="1028" spans="2:8">
      <c r="B1028" s="75" t="s">
        <v>707</v>
      </c>
      <c r="C1028" s="75" t="s">
        <v>723</v>
      </c>
      <c r="D1028" s="75">
        <v>96071</v>
      </c>
      <c r="E1028" s="75" t="s">
        <v>113</v>
      </c>
      <c r="G1028" s="75" t="s">
        <v>113</v>
      </c>
      <c r="H1028" s="75">
        <v>16</v>
      </c>
    </row>
    <row r="1029" spans="2:8">
      <c r="B1029" s="75" t="s">
        <v>707</v>
      </c>
      <c r="C1029" s="75" t="s">
        <v>724</v>
      </c>
      <c r="D1029" s="75">
        <v>96047</v>
      </c>
      <c r="E1029" s="75" t="s">
        <v>107</v>
      </c>
      <c r="G1029" s="75" t="s">
        <v>113</v>
      </c>
      <c r="H1029" s="75">
        <v>11</v>
      </c>
    </row>
    <row r="1030" spans="2:8">
      <c r="B1030" s="75" t="s">
        <v>707</v>
      </c>
      <c r="C1030" s="75" t="s">
        <v>725</v>
      </c>
      <c r="D1030" s="75">
        <v>96073</v>
      </c>
      <c r="E1030" s="75" t="s">
        <v>107</v>
      </c>
      <c r="G1030" s="75" t="s">
        <v>113</v>
      </c>
      <c r="H1030" s="75">
        <v>11</v>
      </c>
    </row>
    <row r="1031" spans="2:8">
      <c r="B1031" s="75" t="s">
        <v>707</v>
      </c>
      <c r="C1031" s="75" t="s">
        <v>726</v>
      </c>
      <c r="D1031" s="75">
        <v>96076</v>
      </c>
      <c r="E1031" s="75" t="s">
        <v>113</v>
      </c>
      <c r="G1031" s="75" t="s">
        <v>113</v>
      </c>
      <c r="H1031" s="75">
        <v>16</v>
      </c>
    </row>
    <row r="1032" spans="2:8">
      <c r="B1032" s="75" t="s">
        <v>707</v>
      </c>
      <c r="C1032" s="75" t="s">
        <v>727</v>
      </c>
      <c r="D1032" s="75">
        <v>96001</v>
      </c>
      <c r="E1032" s="75" t="s">
        <v>107</v>
      </c>
      <c r="G1032" s="75" t="s">
        <v>113</v>
      </c>
      <c r="H1032" s="75">
        <v>11</v>
      </c>
    </row>
    <row r="1033" spans="2:8">
      <c r="B1033" s="75" t="s">
        <v>707</v>
      </c>
      <c r="C1033" s="75" t="s">
        <v>727</v>
      </c>
      <c r="D1033" s="75">
        <v>96002</v>
      </c>
      <c r="E1033" s="75" t="s">
        <v>107</v>
      </c>
      <c r="G1033" s="75" t="s">
        <v>113</v>
      </c>
      <c r="H1033" s="75">
        <v>11</v>
      </c>
    </row>
    <row r="1034" spans="2:8">
      <c r="B1034" s="75" t="s">
        <v>707</v>
      </c>
      <c r="C1034" s="75" t="s">
        <v>727</v>
      </c>
      <c r="D1034" s="75">
        <v>96003</v>
      </c>
      <c r="E1034" s="75" t="s">
        <v>107</v>
      </c>
      <c r="G1034" s="75" t="s">
        <v>113</v>
      </c>
      <c r="H1034" s="75">
        <v>11</v>
      </c>
    </row>
    <row r="1035" spans="2:8">
      <c r="B1035" s="75" t="s">
        <v>707</v>
      </c>
      <c r="C1035" s="75" t="s">
        <v>727</v>
      </c>
      <c r="D1035" s="75">
        <v>96049</v>
      </c>
      <c r="E1035" s="73" t="s">
        <v>107</v>
      </c>
      <c r="G1035" s="75" t="s">
        <v>113</v>
      </c>
      <c r="H1035" s="75">
        <v>16</v>
      </c>
    </row>
    <row r="1036" spans="2:8">
      <c r="B1036" s="75" t="s">
        <v>707</v>
      </c>
      <c r="C1036" s="75" t="s">
        <v>727</v>
      </c>
      <c r="D1036" s="75">
        <v>96099</v>
      </c>
      <c r="E1036" s="73" t="s">
        <v>107</v>
      </c>
      <c r="G1036" s="75" t="s">
        <v>113</v>
      </c>
      <c r="H1036" s="75">
        <v>11</v>
      </c>
    </row>
    <row r="1037" spans="2:8">
      <c r="B1037" s="75" t="s">
        <v>707</v>
      </c>
      <c r="C1037" s="75" t="s">
        <v>728</v>
      </c>
      <c r="D1037" s="75">
        <v>96084</v>
      </c>
      <c r="E1037" s="75" t="s">
        <v>107</v>
      </c>
      <c r="G1037" s="75" t="s">
        <v>113</v>
      </c>
      <c r="H1037" s="75">
        <v>11</v>
      </c>
    </row>
    <row r="1038" spans="2:8">
      <c r="B1038" s="75" t="s">
        <v>707</v>
      </c>
      <c r="C1038" s="75" t="s">
        <v>707</v>
      </c>
      <c r="D1038" s="75">
        <v>96087</v>
      </c>
      <c r="E1038" s="75" t="s">
        <v>107</v>
      </c>
      <c r="G1038" s="75" t="s">
        <v>113</v>
      </c>
      <c r="H1038" s="75">
        <v>11</v>
      </c>
    </row>
    <row r="1039" spans="2:8">
      <c r="B1039" s="75" t="s">
        <v>707</v>
      </c>
      <c r="C1039" s="75" t="s">
        <v>729</v>
      </c>
      <c r="D1039" s="75">
        <v>96019</v>
      </c>
      <c r="E1039" s="75" t="s">
        <v>107</v>
      </c>
      <c r="G1039" s="75" t="s">
        <v>113</v>
      </c>
      <c r="H1039" s="75">
        <v>11</v>
      </c>
    </row>
    <row r="1040" spans="2:8">
      <c r="B1040" s="75" t="s">
        <v>707</v>
      </c>
      <c r="C1040" s="75" t="s">
        <v>729</v>
      </c>
      <c r="D1040" s="75">
        <v>96089</v>
      </c>
      <c r="E1040" s="75" t="s">
        <v>107</v>
      </c>
      <c r="G1040" s="75" t="s">
        <v>113</v>
      </c>
      <c r="H1040" s="75">
        <v>11</v>
      </c>
    </row>
    <row r="1041" spans="2:8">
      <c r="B1041" s="75" t="s">
        <v>707</v>
      </c>
      <c r="C1041" s="75" t="s">
        <v>730</v>
      </c>
      <c r="D1041" s="75">
        <v>96088</v>
      </c>
      <c r="E1041" s="75" t="s">
        <v>107</v>
      </c>
      <c r="G1041" s="75" t="s">
        <v>113</v>
      </c>
      <c r="H1041" s="75">
        <v>11</v>
      </c>
    </row>
    <row r="1042" spans="2:8">
      <c r="B1042" s="75" t="s">
        <v>707</v>
      </c>
      <c r="C1042" s="75" t="s">
        <v>731</v>
      </c>
      <c r="D1042" s="75">
        <v>96095</v>
      </c>
      <c r="E1042" s="75" t="s">
        <v>107</v>
      </c>
      <c r="G1042" s="75" t="s">
        <v>113</v>
      </c>
      <c r="H1042" s="75">
        <v>11</v>
      </c>
    </row>
    <row r="1043" spans="2:8">
      <c r="B1043" s="75" t="s">
        <v>707</v>
      </c>
      <c r="C1043" s="75" t="s">
        <v>732</v>
      </c>
      <c r="D1043" s="75">
        <v>96096</v>
      </c>
      <c r="E1043" s="75" t="s">
        <v>107</v>
      </c>
      <c r="G1043" s="75" t="s">
        <v>113</v>
      </c>
      <c r="H1043" s="75">
        <v>11</v>
      </c>
    </row>
    <row r="1044" spans="2:8">
      <c r="B1044" s="75" t="s">
        <v>733</v>
      </c>
      <c r="C1044" s="75" t="s">
        <v>734</v>
      </c>
      <c r="D1044" s="75">
        <v>95910</v>
      </c>
      <c r="E1044" s="75" t="s">
        <v>113</v>
      </c>
      <c r="G1044" s="75" t="s">
        <v>898</v>
      </c>
      <c r="H1044" s="75">
        <v>16</v>
      </c>
    </row>
    <row r="1045" spans="2:8">
      <c r="B1045" s="75" t="s">
        <v>733</v>
      </c>
      <c r="C1045" s="75" t="s">
        <v>735</v>
      </c>
      <c r="D1045" s="75">
        <v>96124</v>
      </c>
      <c r="E1045" s="73" t="s">
        <v>113</v>
      </c>
      <c r="F1045" s="75" t="s">
        <v>142</v>
      </c>
      <c r="G1045" s="75" t="s">
        <v>898</v>
      </c>
      <c r="H1045" s="75">
        <v>16</v>
      </c>
    </row>
    <row r="1046" spans="2:8">
      <c r="B1046" s="75" t="s">
        <v>733</v>
      </c>
      <c r="C1046" s="75" t="s">
        <v>736</v>
      </c>
      <c r="D1046" s="75">
        <v>95922</v>
      </c>
      <c r="E1046" s="75" t="s">
        <v>105</v>
      </c>
      <c r="G1046" s="75" t="s">
        <v>113</v>
      </c>
      <c r="H1046" s="75">
        <v>16</v>
      </c>
    </row>
    <row r="1047" spans="2:8">
      <c r="B1047" s="75" t="s">
        <v>733</v>
      </c>
      <c r="C1047" s="75" t="s">
        <v>737</v>
      </c>
      <c r="D1047" s="75">
        <v>95936</v>
      </c>
      <c r="E1047" s="75" t="s">
        <v>113</v>
      </c>
      <c r="G1047" s="75" t="s">
        <v>898</v>
      </c>
      <c r="H1047" s="75">
        <v>16</v>
      </c>
    </row>
    <row r="1048" spans="2:8">
      <c r="B1048" s="75" t="s">
        <v>733</v>
      </c>
      <c r="C1048" s="75" t="s">
        <v>738</v>
      </c>
      <c r="D1048" s="75">
        <v>95944</v>
      </c>
      <c r="E1048" s="75" t="s">
        <v>113</v>
      </c>
      <c r="G1048" s="75" t="s">
        <v>898</v>
      </c>
      <c r="H1048" s="75">
        <v>16</v>
      </c>
    </row>
    <row r="1049" spans="2:8">
      <c r="B1049" s="75" t="s">
        <v>733</v>
      </c>
      <c r="C1049" s="75" t="s">
        <v>533</v>
      </c>
      <c r="D1049" s="75">
        <v>95960</v>
      </c>
      <c r="E1049" s="75" t="s">
        <v>105</v>
      </c>
      <c r="G1049" s="75" t="s">
        <v>113</v>
      </c>
      <c r="H1049" s="75">
        <v>16</v>
      </c>
    </row>
    <row r="1050" spans="2:8">
      <c r="B1050" s="75" t="s">
        <v>733</v>
      </c>
      <c r="C1050" s="75" t="s">
        <v>739</v>
      </c>
      <c r="D1050" s="75">
        <v>96125</v>
      </c>
      <c r="E1050" s="75" t="s">
        <v>113</v>
      </c>
      <c r="G1050" s="75" t="s">
        <v>898</v>
      </c>
      <c r="H1050" s="75">
        <v>16</v>
      </c>
    </row>
    <row r="1051" spans="2:8">
      <c r="B1051" s="75" t="s">
        <v>740</v>
      </c>
      <c r="C1051" s="75" t="s">
        <v>741</v>
      </c>
      <c r="D1051" s="75">
        <v>95568</v>
      </c>
      <c r="E1051" s="75" t="s">
        <v>113</v>
      </c>
      <c r="G1051" s="75" t="s">
        <v>898</v>
      </c>
      <c r="H1051" s="75">
        <v>16</v>
      </c>
    </row>
    <row r="1052" spans="2:8">
      <c r="B1052" s="75" t="s">
        <v>742</v>
      </c>
      <c r="C1052" s="75" t="s">
        <v>743</v>
      </c>
      <c r="D1052" s="75">
        <v>94510</v>
      </c>
      <c r="E1052" s="75" t="s">
        <v>112</v>
      </c>
      <c r="G1052" s="75" t="s">
        <v>113</v>
      </c>
      <c r="H1052" s="75">
        <v>12</v>
      </c>
    </row>
    <row r="1053" spans="2:8">
      <c r="B1053" s="75" t="s">
        <v>742</v>
      </c>
      <c r="C1053" s="75" t="s">
        <v>744</v>
      </c>
      <c r="D1053" s="75">
        <v>94512</v>
      </c>
      <c r="E1053" s="75" t="s">
        <v>108</v>
      </c>
      <c r="G1053" s="75" t="s">
        <v>113</v>
      </c>
      <c r="H1053" s="75">
        <v>12</v>
      </c>
    </row>
    <row r="1054" spans="2:8">
      <c r="B1054" s="75" t="s">
        <v>742</v>
      </c>
      <c r="C1054" s="75" t="s">
        <v>745</v>
      </c>
      <c r="D1054" s="75">
        <v>95620</v>
      </c>
      <c r="E1054" s="75" t="s">
        <v>108</v>
      </c>
      <c r="G1054" s="75" t="s">
        <v>113</v>
      </c>
      <c r="H1054" s="75">
        <v>12</v>
      </c>
    </row>
    <row r="1055" spans="2:8">
      <c r="B1055" s="75" t="s">
        <v>742</v>
      </c>
      <c r="C1055" s="75" t="s">
        <v>746</v>
      </c>
      <c r="D1055" s="75">
        <v>95625</v>
      </c>
      <c r="E1055" s="75" t="s">
        <v>108</v>
      </c>
      <c r="G1055" s="75" t="s">
        <v>113</v>
      </c>
      <c r="H1055" s="75">
        <v>12</v>
      </c>
    </row>
    <row r="1056" spans="2:8">
      <c r="B1056" s="75" t="s">
        <v>742</v>
      </c>
      <c r="C1056" s="75" t="s">
        <v>747</v>
      </c>
      <c r="D1056" s="75">
        <v>94533</v>
      </c>
      <c r="E1056" s="75" t="s">
        <v>105</v>
      </c>
      <c r="G1056" s="75" t="s">
        <v>113</v>
      </c>
      <c r="H1056" s="75">
        <v>12</v>
      </c>
    </row>
    <row r="1057" spans="2:8">
      <c r="B1057" s="75" t="s">
        <v>742</v>
      </c>
      <c r="C1057" s="75" t="s">
        <v>747</v>
      </c>
      <c r="D1057" s="75">
        <v>94534</v>
      </c>
      <c r="E1057" s="75" t="s">
        <v>108</v>
      </c>
      <c r="G1057" s="75" t="s">
        <v>113</v>
      </c>
      <c r="H1057" s="75">
        <v>12</v>
      </c>
    </row>
    <row r="1058" spans="2:8">
      <c r="B1058" s="75" t="s">
        <v>742</v>
      </c>
      <c r="C1058" s="75" t="s">
        <v>747</v>
      </c>
      <c r="D1058" s="75">
        <v>94535</v>
      </c>
      <c r="E1058" s="75" t="s">
        <v>108</v>
      </c>
      <c r="G1058" s="75" t="s">
        <v>113</v>
      </c>
      <c r="H1058" s="75">
        <v>12</v>
      </c>
    </row>
    <row r="1059" spans="2:8">
      <c r="B1059" s="75" t="s">
        <v>742</v>
      </c>
      <c r="C1059" s="75" t="s">
        <v>748</v>
      </c>
      <c r="D1059" s="75">
        <v>94571</v>
      </c>
      <c r="E1059" s="75" t="s">
        <v>108</v>
      </c>
      <c r="G1059" s="75" t="s">
        <v>113</v>
      </c>
      <c r="H1059" s="75">
        <v>12</v>
      </c>
    </row>
    <row r="1060" spans="2:8">
      <c r="B1060" s="75" t="s">
        <v>742</v>
      </c>
      <c r="C1060" s="75" t="s">
        <v>749</v>
      </c>
      <c r="D1060" s="75">
        <v>94534</v>
      </c>
      <c r="E1060" s="75" t="s">
        <v>108</v>
      </c>
      <c r="G1060" s="75" t="s">
        <v>113</v>
      </c>
      <c r="H1060" s="75">
        <v>12</v>
      </c>
    </row>
    <row r="1061" spans="2:8">
      <c r="B1061" s="75" t="s">
        <v>742</v>
      </c>
      <c r="C1061" s="75" t="s">
        <v>749</v>
      </c>
      <c r="D1061" s="75">
        <v>94585</v>
      </c>
      <c r="E1061" s="75" t="s">
        <v>105</v>
      </c>
      <c r="G1061" s="75" t="s">
        <v>113</v>
      </c>
      <c r="H1061" s="75">
        <v>12</v>
      </c>
    </row>
    <row r="1062" spans="2:8">
      <c r="B1062" s="75" t="s">
        <v>742</v>
      </c>
      <c r="C1062" s="75" t="s">
        <v>750</v>
      </c>
      <c r="D1062" s="75">
        <v>94535</v>
      </c>
      <c r="E1062" s="75" t="s">
        <v>108</v>
      </c>
      <c r="G1062" s="75" t="s">
        <v>113</v>
      </c>
      <c r="H1062" s="75">
        <v>12</v>
      </c>
    </row>
    <row r="1063" spans="2:8">
      <c r="B1063" s="75" t="s">
        <v>742</v>
      </c>
      <c r="C1063" s="75" t="s">
        <v>751</v>
      </c>
      <c r="D1063" s="75">
        <v>95687</v>
      </c>
      <c r="E1063" s="75" t="s">
        <v>108</v>
      </c>
      <c r="G1063" s="75" t="s">
        <v>113</v>
      </c>
      <c r="H1063" s="75">
        <v>12</v>
      </c>
    </row>
    <row r="1064" spans="2:8">
      <c r="B1064" s="75" t="s">
        <v>742</v>
      </c>
      <c r="C1064" s="75" t="s">
        <v>751</v>
      </c>
      <c r="D1064" s="75">
        <v>95688</v>
      </c>
      <c r="E1064" s="75" t="s">
        <v>108</v>
      </c>
      <c r="G1064" s="75" t="s">
        <v>113</v>
      </c>
      <c r="H1064" s="75">
        <v>12</v>
      </c>
    </row>
    <row r="1065" spans="2:8">
      <c r="B1065" s="75" t="s">
        <v>742</v>
      </c>
      <c r="C1065" s="75" t="s">
        <v>751</v>
      </c>
      <c r="D1065" s="75">
        <v>95696</v>
      </c>
      <c r="E1065" s="73" t="s">
        <v>108</v>
      </c>
      <c r="G1065" s="75" t="s">
        <v>113</v>
      </c>
      <c r="H1065" s="75">
        <v>12</v>
      </c>
    </row>
    <row r="1066" spans="2:8">
      <c r="B1066" s="75" t="s">
        <v>742</v>
      </c>
      <c r="C1066" s="75" t="s">
        <v>526</v>
      </c>
      <c r="D1066" s="75">
        <v>94589</v>
      </c>
      <c r="E1066" s="75" t="s">
        <v>112</v>
      </c>
      <c r="G1066" s="75" t="s">
        <v>113</v>
      </c>
      <c r="H1066" s="75">
        <v>3</v>
      </c>
    </row>
    <row r="1067" spans="2:8">
      <c r="B1067" s="75" t="s">
        <v>742</v>
      </c>
      <c r="C1067" s="75" t="s">
        <v>526</v>
      </c>
      <c r="D1067" s="75">
        <v>94590</v>
      </c>
      <c r="E1067" s="75" t="s">
        <v>112</v>
      </c>
      <c r="G1067" s="75" t="s">
        <v>113</v>
      </c>
      <c r="H1067" s="75">
        <v>3</v>
      </c>
    </row>
    <row r="1068" spans="2:8">
      <c r="B1068" s="75" t="s">
        <v>742</v>
      </c>
      <c r="C1068" s="75" t="s">
        <v>526</v>
      </c>
      <c r="D1068" s="75">
        <v>94591</v>
      </c>
      <c r="E1068" s="75" t="s">
        <v>112</v>
      </c>
      <c r="G1068" s="75" t="s">
        <v>113</v>
      </c>
      <c r="H1068" s="75">
        <v>12</v>
      </c>
    </row>
    <row r="1069" spans="2:8">
      <c r="B1069" s="75" t="s">
        <v>742</v>
      </c>
      <c r="C1069" s="75" t="s">
        <v>526</v>
      </c>
      <c r="D1069" s="75">
        <v>94592</v>
      </c>
      <c r="E1069" s="73" t="s">
        <v>112</v>
      </c>
      <c r="G1069" s="75" t="s">
        <v>113</v>
      </c>
      <c r="H1069" s="75">
        <v>3</v>
      </c>
    </row>
    <row r="1070" spans="2:8">
      <c r="B1070" s="75" t="s">
        <v>752</v>
      </c>
      <c r="C1070" s="75" t="s">
        <v>753</v>
      </c>
      <c r="D1070" s="75">
        <v>95412</v>
      </c>
      <c r="E1070" s="75" t="s">
        <v>109</v>
      </c>
      <c r="G1070" s="75" t="s">
        <v>113</v>
      </c>
      <c r="H1070" s="75">
        <v>1</v>
      </c>
    </row>
    <row r="1071" spans="2:8">
      <c r="B1071" s="75" t="s">
        <v>752</v>
      </c>
      <c r="C1071" s="75" t="s">
        <v>754</v>
      </c>
      <c r="D1071" s="75">
        <v>94922</v>
      </c>
      <c r="E1071" s="75" t="s">
        <v>109</v>
      </c>
      <c r="G1071" s="75" t="s">
        <v>113</v>
      </c>
      <c r="H1071" s="75">
        <v>1</v>
      </c>
    </row>
    <row r="1072" spans="2:8">
      <c r="B1072" s="75" t="s">
        <v>752</v>
      </c>
      <c r="C1072" s="75" t="s">
        <v>755</v>
      </c>
      <c r="D1072" s="75">
        <v>94923</v>
      </c>
      <c r="E1072" s="75" t="s">
        <v>109</v>
      </c>
      <c r="G1072" s="75" t="s">
        <v>113</v>
      </c>
      <c r="H1072" s="75">
        <v>1</v>
      </c>
    </row>
    <row r="1073" spans="2:8">
      <c r="B1073" s="75" t="s">
        <v>752</v>
      </c>
      <c r="C1073" s="75" t="s">
        <v>756</v>
      </c>
      <c r="D1073" s="75">
        <v>95416</v>
      </c>
      <c r="E1073" s="75" t="s">
        <v>105</v>
      </c>
      <c r="G1073" s="75" t="s">
        <v>113</v>
      </c>
      <c r="H1073" s="75">
        <v>2</v>
      </c>
    </row>
    <row r="1074" spans="2:8">
      <c r="B1074" s="75" t="s">
        <v>752</v>
      </c>
      <c r="C1074" s="75" t="s">
        <v>757</v>
      </c>
      <c r="D1074" s="75">
        <v>95419</v>
      </c>
      <c r="E1074" s="75" t="s">
        <v>112</v>
      </c>
      <c r="G1074" s="75" t="s">
        <v>113</v>
      </c>
      <c r="H1074" s="75">
        <v>2</v>
      </c>
    </row>
    <row r="1075" spans="2:8">
      <c r="B1075" s="75" t="s">
        <v>752</v>
      </c>
      <c r="C1075" s="75" t="s">
        <v>758</v>
      </c>
      <c r="D1075" s="75">
        <v>95421</v>
      </c>
      <c r="E1075" s="75" t="s">
        <v>109</v>
      </c>
      <c r="G1075" s="75" t="s">
        <v>113</v>
      </c>
      <c r="H1075" s="75">
        <v>1</v>
      </c>
    </row>
    <row r="1076" spans="2:8">
      <c r="B1076" s="75" t="s">
        <v>752</v>
      </c>
      <c r="C1076" s="75" t="s">
        <v>759</v>
      </c>
      <c r="D1076" s="75">
        <v>95425</v>
      </c>
      <c r="E1076" s="75" t="s">
        <v>112</v>
      </c>
      <c r="G1076" s="75" t="s">
        <v>113</v>
      </c>
      <c r="H1076" s="75">
        <v>2</v>
      </c>
    </row>
    <row r="1077" spans="2:8">
      <c r="B1077" s="75" t="s">
        <v>752</v>
      </c>
      <c r="C1077" s="75" t="s">
        <v>760</v>
      </c>
      <c r="D1077" s="75">
        <v>94926</v>
      </c>
      <c r="E1077" s="73" t="s">
        <v>112</v>
      </c>
      <c r="G1077" s="75" t="s">
        <v>113</v>
      </c>
      <c r="H1077" s="75">
        <v>2</v>
      </c>
    </row>
    <row r="1078" spans="2:8">
      <c r="B1078" s="75" t="s">
        <v>752</v>
      </c>
      <c r="C1078" s="75" t="s">
        <v>760</v>
      </c>
      <c r="D1078" s="75">
        <v>94927</v>
      </c>
      <c r="E1078" s="73" t="s">
        <v>112</v>
      </c>
      <c r="G1078" s="75" t="s">
        <v>113</v>
      </c>
      <c r="H1078" s="75">
        <v>2</v>
      </c>
    </row>
    <row r="1079" spans="2:8">
      <c r="B1079" s="75" t="s">
        <v>752</v>
      </c>
      <c r="C1079" s="75" t="s">
        <v>760</v>
      </c>
      <c r="D1079" s="75">
        <v>94928</v>
      </c>
      <c r="E1079" s="75" t="s">
        <v>112</v>
      </c>
      <c r="G1079" s="75" t="s">
        <v>113</v>
      </c>
      <c r="H1079" s="75">
        <v>2</v>
      </c>
    </row>
    <row r="1080" spans="2:8">
      <c r="B1080" s="75" t="s">
        <v>752</v>
      </c>
      <c r="C1080" s="75" t="s">
        <v>760</v>
      </c>
      <c r="D1080" s="75">
        <v>94931</v>
      </c>
      <c r="E1080" s="75" t="s">
        <v>112</v>
      </c>
      <c r="G1080" s="75" t="s">
        <v>113</v>
      </c>
      <c r="H1080" s="75">
        <v>2</v>
      </c>
    </row>
    <row r="1081" spans="2:8">
      <c r="B1081" s="75" t="s">
        <v>752</v>
      </c>
      <c r="C1081" s="75" t="s">
        <v>761</v>
      </c>
      <c r="D1081" s="75">
        <v>95430</v>
      </c>
      <c r="E1081" s="75" t="s">
        <v>109</v>
      </c>
      <c r="G1081" s="75" t="s">
        <v>113</v>
      </c>
      <c r="H1081" s="75">
        <v>1</v>
      </c>
    </row>
    <row r="1082" spans="2:8">
      <c r="B1082" s="75" t="s">
        <v>752</v>
      </c>
      <c r="C1082" s="75" t="s">
        <v>762</v>
      </c>
      <c r="D1082" s="75">
        <v>95433</v>
      </c>
      <c r="E1082" s="75" t="s">
        <v>112</v>
      </c>
      <c r="G1082" s="75" t="s">
        <v>113</v>
      </c>
      <c r="H1082" s="75">
        <v>2</v>
      </c>
    </row>
    <row r="1083" spans="2:8">
      <c r="B1083" s="75" t="s">
        <v>752</v>
      </c>
      <c r="C1083" s="75" t="s">
        <v>763</v>
      </c>
      <c r="D1083" s="75">
        <v>95436</v>
      </c>
      <c r="E1083" s="75" t="s">
        <v>112</v>
      </c>
      <c r="G1083" s="75" t="s">
        <v>113</v>
      </c>
      <c r="H1083" s="75">
        <v>2</v>
      </c>
    </row>
    <row r="1084" spans="2:8">
      <c r="B1084" s="75" t="s">
        <v>752</v>
      </c>
      <c r="C1084" s="75" t="s">
        <v>764</v>
      </c>
      <c r="D1084" s="75">
        <v>95472</v>
      </c>
      <c r="E1084" s="75" t="s">
        <v>112</v>
      </c>
      <c r="G1084" s="75" t="s">
        <v>113</v>
      </c>
      <c r="H1084" s="75">
        <v>2</v>
      </c>
    </row>
    <row r="1085" spans="2:8">
      <c r="B1085" s="75" t="s">
        <v>752</v>
      </c>
      <c r="C1085" s="75" t="s">
        <v>765</v>
      </c>
      <c r="D1085" s="75">
        <v>95439</v>
      </c>
      <c r="E1085" s="75" t="s">
        <v>112</v>
      </c>
      <c r="G1085" s="75" t="s">
        <v>113</v>
      </c>
      <c r="H1085" s="75">
        <v>2</v>
      </c>
    </row>
    <row r="1086" spans="2:8">
      <c r="B1086" s="75" t="s">
        <v>752</v>
      </c>
      <c r="C1086" s="75" t="s">
        <v>766</v>
      </c>
      <c r="D1086" s="75">
        <v>95441</v>
      </c>
      <c r="E1086" s="75" t="s">
        <v>112</v>
      </c>
      <c r="G1086" s="75" t="s">
        <v>113</v>
      </c>
      <c r="H1086" s="75">
        <v>2</v>
      </c>
    </row>
    <row r="1087" spans="2:8">
      <c r="B1087" s="75" t="s">
        <v>752</v>
      </c>
      <c r="C1087" s="75" t="s">
        <v>767</v>
      </c>
      <c r="D1087" s="75">
        <v>95442</v>
      </c>
      <c r="E1087" s="75" t="s">
        <v>112</v>
      </c>
      <c r="G1087" s="75" t="s">
        <v>113</v>
      </c>
      <c r="H1087" s="75">
        <v>2</v>
      </c>
    </row>
    <row r="1088" spans="2:8">
      <c r="B1088" s="75" t="s">
        <v>752</v>
      </c>
      <c r="C1088" s="75" t="s">
        <v>768</v>
      </c>
      <c r="D1088" s="75">
        <v>95444</v>
      </c>
      <c r="E1088" s="75" t="s">
        <v>112</v>
      </c>
      <c r="G1088" s="75" t="s">
        <v>113</v>
      </c>
      <c r="H1088" s="75">
        <v>2</v>
      </c>
    </row>
    <row r="1089" spans="2:8">
      <c r="B1089" s="75" t="s">
        <v>752</v>
      </c>
      <c r="C1089" s="75" t="s">
        <v>769</v>
      </c>
      <c r="D1089" s="75">
        <v>95446</v>
      </c>
      <c r="E1089" s="75" t="s">
        <v>112</v>
      </c>
      <c r="G1089" s="75" t="s">
        <v>113</v>
      </c>
      <c r="H1089" s="75">
        <v>2</v>
      </c>
    </row>
    <row r="1090" spans="2:8">
      <c r="B1090" s="75" t="s">
        <v>752</v>
      </c>
      <c r="C1090" s="75" t="s">
        <v>770</v>
      </c>
      <c r="D1090" s="75">
        <v>95448</v>
      </c>
      <c r="E1090" s="75" t="s">
        <v>112</v>
      </c>
      <c r="G1090" s="75" t="s">
        <v>113</v>
      </c>
      <c r="H1090" s="75">
        <v>2</v>
      </c>
    </row>
    <row r="1091" spans="2:8">
      <c r="B1091" s="75" t="s">
        <v>752</v>
      </c>
      <c r="C1091" s="75" t="s">
        <v>771</v>
      </c>
      <c r="D1091" s="75">
        <v>95450</v>
      </c>
      <c r="E1091" s="75" t="s">
        <v>109</v>
      </c>
      <c r="G1091" s="75" t="s">
        <v>113</v>
      </c>
      <c r="H1091" s="75">
        <v>1</v>
      </c>
    </row>
    <row r="1092" spans="2:8">
      <c r="B1092" s="75" t="s">
        <v>752</v>
      </c>
      <c r="C1092" s="75" t="s">
        <v>772</v>
      </c>
      <c r="D1092" s="75">
        <v>95409</v>
      </c>
      <c r="E1092" s="75" t="s">
        <v>112</v>
      </c>
      <c r="G1092" s="75" t="s">
        <v>113</v>
      </c>
      <c r="H1092" s="75">
        <v>2</v>
      </c>
    </row>
    <row r="1093" spans="2:8">
      <c r="B1093" s="75" t="s">
        <v>752</v>
      </c>
      <c r="C1093" s="75" t="s">
        <v>772</v>
      </c>
      <c r="D1093" s="75">
        <v>95452</v>
      </c>
      <c r="E1093" s="75" t="s">
        <v>112</v>
      </c>
      <c r="G1093" s="75" t="s">
        <v>113</v>
      </c>
      <c r="H1093" s="75">
        <v>2</v>
      </c>
    </row>
    <row r="1094" spans="2:8">
      <c r="B1094" s="75" t="s">
        <v>752</v>
      </c>
      <c r="C1094" s="75" t="s">
        <v>773</v>
      </c>
      <c r="D1094" s="75">
        <v>95403</v>
      </c>
      <c r="E1094" s="75" t="s">
        <v>112</v>
      </c>
      <c r="G1094" s="75" t="s">
        <v>113</v>
      </c>
      <c r="H1094" s="75">
        <v>2</v>
      </c>
    </row>
    <row r="1095" spans="2:8">
      <c r="B1095" s="75" t="s">
        <v>752</v>
      </c>
      <c r="C1095" s="75" t="s">
        <v>774</v>
      </c>
      <c r="D1095" s="75">
        <v>95462</v>
      </c>
      <c r="E1095" s="75" t="s">
        <v>112</v>
      </c>
      <c r="G1095" s="75" t="s">
        <v>113</v>
      </c>
      <c r="H1095" s="75">
        <v>1</v>
      </c>
    </row>
    <row r="1096" spans="2:8">
      <c r="B1096" s="75" t="s">
        <v>752</v>
      </c>
      <c r="C1096" s="75" t="s">
        <v>775</v>
      </c>
      <c r="D1096" s="75">
        <v>95465</v>
      </c>
      <c r="E1096" s="75" t="s">
        <v>109</v>
      </c>
      <c r="G1096" s="75" t="s">
        <v>113</v>
      </c>
      <c r="H1096" s="75">
        <v>1</v>
      </c>
    </row>
    <row r="1097" spans="2:8">
      <c r="B1097" s="75" t="s">
        <v>752</v>
      </c>
      <c r="C1097" s="75" t="s">
        <v>776</v>
      </c>
      <c r="D1097" s="75">
        <v>94951</v>
      </c>
      <c r="E1097" s="75" t="s">
        <v>112</v>
      </c>
      <c r="G1097" s="75" t="s">
        <v>113</v>
      </c>
      <c r="H1097" s="75">
        <v>2</v>
      </c>
    </row>
    <row r="1098" spans="2:8">
      <c r="B1098" s="75" t="s">
        <v>752</v>
      </c>
      <c r="C1098" s="75" t="s">
        <v>777</v>
      </c>
      <c r="D1098" s="75">
        <v>94952</v>
      </c>
      <c r="E1098" s="75" t="s">
        <v>112</v>
      </c>
      <c r="G1098" s="75" t="s">
        <v>113</v>
      </c>
      <c r="H1098" s="75">
        <v>2</v>
      </c>
    </row>
    <row r="1099" spans="2:8">
      <c r="B1099" s="75" t="s">
        <v>752</v>
      </c>
      <c r="C1099" s="75" t="s">
        <v>777</v>
      </c>
      <c r="D1099" s="75">
        <v>94953</v>
      </c>
      <c r="E1099" s="73" t="s">
        <v>112</v>
      </c>
      <c r="G1099" s="75" t="s">
        <v>113</v>
      </c>
      <c r="H1099" s="75">
        <v>2</v>
      </c>
    </row>
    <row r="1100" spans="2:8">
      <c r="B1100" s="75" t="s">
        <v>752</v>
      </c>
      <c r="C1100" s="75" t="s">
        <v>777</v>
      </c>
      <c r="D1100" s="75">
        <v>94954</v>
      </c>
      <c r="E1100" s="75" t="s">
        <v>112</v>
      </c>
      <c r="G1100" s="75" t="s">
        <v>113</v>
      </c>
      <c r="H1100" s="75">
        <v>2</v>
      </c>
    </row>
    <row r="1101" spans="2:8">
      <c r="B1101" s="75" t="s">
        <v>752</v>
      </c>
      <c r="C1101" s="75" t="s">
        <v>777</v>
      </c>
      <c r="D1101" s="75">
        <v>94975</v>
      </c>
      <c r="E1101" s="73" t="s">
        <v>112</v>
      </c>
      <c r="G1101" s="75" t="s">
        <v>113</v>
      </c>
      <c r="H1101" s="75">
        <v>2</v>
      </c>
    </row>
    <row r="1102" spans="2:8">
      <c r="B1102" s="75" t="s">
        <v>752</v>
      </c>
      <c r="C1102" s="75" t="s">
        <v>777</v>
      </c>
      <c r="D1102" s="75">
        <v>94999</v>
      </c>
      <c r="E1102" s="73" t="s">
        <v>112</v>
      </c>
      <c r="G1102" s="75" t="s">
        <v>113</v>
      </c>
      <c r="H1102" s="75">
        <v>2</v>
      </c>
    </row>
    <row r="1103" spans="2:8">
      <c r="B1103" s="75" t="s">
        <v>752</v>
      </c>
      <c r="C1103" s="75" t="s">
        <v>778</v>
      </c>
      <c r="D1103" s="75">
        <v>95471</v>
      </c>
      <c r="E1103" s="75" t="s">
        <v>112</v>
      </c>
      <c r="G1103" s="75" t="s">
        <v>113</v>
      </c>
      <c r="H1103" s="75">
        <v>2</v>
      </c>
    </row>
    <row r="1104" spans="2:8">
      <c r="B1104" s="75" t="s">
        <v>752</v>
      </c>
      <c r="C1104" s="75" t="s">
        <v>779</v>
      </c>
      <c r="D1104" s="75">
        <v>94926</v>
      </c>
      <c r="E1104" s="73" t="s">
        <v>112</v>
      </c>
      <c r="G1104" s="75" t="s">
        <v>113</v>
      </c>
      <c r="H1104" s="75">
        <v>2</v>
      </c>
    </row>
    <row r="1105" spans="2:8">
      <c r="B1105" s="75" t="s">
        <v>752</v>
      </c>
      <c r="C1105" s="75" t="s">
        <v>779</v>
      </c>
      <c r="D1105" s="75">
        <v>94927</v>
      </c>
      <c r="E1105" s="73" t="s">
        <v>112</v>
      </c>
      <c r="G1105" s="75" t="s">
        <v>113</v>
      </c>
      <c r="H1105" s="75">
        <v>2</v>
      </c>
    </row>
    <row r="1106" spans="2:8">
      <c r="B1106" s="75" t="s">
        <v>752</v>
      </c>
      <c r="C1106" s="75" t="s">
        <v>779</v>
      </c>
      <c r="D1106" s="75">
        <v>94928</v>
      </c>
      <c r="E1106" s="75" t="s">
        <v>112</v>
      </c>
      <c r="G1106" s="75" t="s">
        <v>113</v>
      </c>
      <c r="H1106" s="75">
        <v>2</v>
      </c>
    </row>
    <row r="1107" spans="2:8">
      <c r="B1107" s="75" t="s">
        <v>752</v>
      </c>
      <c r="C1107" s="75" t="s">
        <v>780</v>
      </c>
      <c r="D1107" s="75">
        <v>95401</v>
      </c>
      <c r="E1107" s="75" t="s">
        <v>112</v>
      </c>
      <c r="G1107" s="75" t="s">
        <v>113</v>
      </c>
      <c r="H1107" s="75">
        <v>2</v>
      </c>
    </row>
    <row r="1108" spans="2:8">
      <c r="B1108" s="75" t="s">
        <v>752</v>
      </c>
      <c r="C1108" s="75" t="s">
        <v>780</v>
      </c>
      <c r="D1108" s="75">
        <v>95402</v>
      </c>
      <c r="E1108" s="75" t="s">
        <v>112</v>
      </c>
      <c r="G1108" s="75" t="s">
        <v>113</v>
      </c>
      <c r="H1108" s="75">
        <v>2</v>
      </c>
    </row>
    <row r="1109" spans="2:8">
      <c r="B1109" s="75" t="s">
        <v>752</v>
      </c>
      <c r="C1109" s="75" t="s">
        <v>780</v>
      </c>
      <c r="D1109" s="75">
        <v>95403</v>
      </c>
      <c r="E1109" s="75" t="s">
        <v>112</v>
      </c>
      <c r="G1109" s="75" t="s">
        <v>113</v>
      </c>
      <c r="H1109" s="75">
        <v>2</v>
      </c>
    </row>
    <row r="1110" spans="2:8">
      <c r="B1110" s="75" t="s">
        <v>752</v>
      </c>
      <c r="C1110" s="75" t="s">
        <v>780</v>
      </c>
      <c r="D1110" s="75">
        <v>95404</v>
      </c>
      <c r="E1110" s="75" t="s">
        <v>112</v>
      </c>
      <c r="G1110" s="75" t="s">
        <v>113</v>
      </c>
      <c r="H1110" s="75">
        <v>2</v>
      </c>
    </row>
    <row r="1111" spans="2:8">
      <c r="B1111" s="75" t="s">
        <v>752</v>
      </c>
      <c r="C1111" s="75" t="s">
        <v>780</v>
      </c>
      <c r="D1111" s="75">
        <v>95405</v>
      </c>
      <c r="E1111" s="75" t="s">
        <v>112</v>
      </c>
      <c r="G1111" s="75" t="s">
        <v>113</v>
      </c>
      <c r="H1111" s="75">
        <v>2</v>
      </c>
    </row>
    <row r="1112" spans="2:8">
      <c r="B1112" s="75" t="s">
        <v>752</v>
      </c>
      <c r="C1112" s="75" t="s">
        <v>780</v>
      </c>
      <c r="D1112" s="75">
        <v>95406</v>
      </c>
      <c r="E1112" s="73" t="s">
        <v>112</v>
      </c>
      <c r="G1112" s="75" t="s">
        <v>113</v>
      </c>
      <c r="H1112" s="75">
        <v>2</v>
      </c>
    </row>
    <row r="1113" spans="2:8">
      <c r="B1113" s="75" t="s">
        <v>752</v>
      </c>
      <c r="C1113" s="75" t="s">
        <v>780</v>
      </c>
      <c r="D1113" s="75">
        <v>95407</v>
      </c>
      <c r="E1113" s="75" t="s">
        <v>112</v>
      </c>
      <c r="G1113" s="75" t="s">
        <v>113</v>
      </c>
      <c r="H1113" s="75">
        <v>2</v>
      </c>
    </row>
    <row r="1114" spans="2:8">
      <c r="B1114" s="75" t="s">
        <v>752</v>
      </c>
      <c r="C1114" s="75" t="s">
        <v>780</v>
      </c>
      <c r="D1114" s="75">
        <v>95409</v>
      </c>
      <c r="E1114" s="75" t="s">
        <v>112</v>
      </c>
      <c r="G1114" s="75" t="s">
        <v>113</v>
      </c>
      <c r="H1114" s="75">
        <v>2</v>
      </c>
    </row>
    <row r="1115" spans="2:8">
      <c r="B1115" s="75" t="s">
        <v>752</v>
      </c>
      <c r="C1115" s="75" t="s">
        <v>781</v>
      </c>
      <c r="D1115" s="75">
        <v>95472</v>
      </c>
      <c r="E1115" s="75" t="s">
        <v>112</v>
      </c>
      <c r="G1115" s="75" t="s">
        <v>113</v>
      </c>
      <c r="H1115" s="75">
        <v>2</v>
      </c>
    </row>
    <row r="1116" spans="2:8">
      <c r="B1116" s="75" t="s">
        <v>752</v>
      </c>
      <c r="C1116" s="75" t="s">
        <v>781</v>
      </c>
      <c r="D1116" s="75">
        <v>95473</v>
      </c>
      <c r="E1116" s="73" t="s">
        <v>112</v>
      </c>
      <c r="G1116" s="75" t="s">
        <v>113</v>
      </c>
      <c r="H1116" s="75">
        <v>2</v>
      </c>
    </row>
    <row r="1117" spans="2:8">
      <c r="B1117" s="75" t="s">
        <v>752</v>
      </c>
      <c r="C1117" s="75" t="s">
        <v>752</v>
      </c>
      <c r="D1117" s="75">
        <v>95476</v>
      </c>
      <c r="E1117" s="75" t="s">
        <v>112</v>
      </c>
      <c r="G1117" s="75" t="s">
        <v>113</v>
      </c>
      <c r="H1117" s="75">
        <v>2</v>
      </c>
    </row>
    <row r="1118" spans="2:8">
      <c r="B1118" s="75" t="s">
        <v>752</v>
      </c>
      <c r="C1118" s="75" t="s">
        <v>782</v>
      </c>
      <c r="D1118" s="75">
        <v>95480</v>
      </c>
      <c r="E1118" s="75" t="s">
        <v>109</v>
      </c>
      <c r="G1118" s="75" t="s">
        <v>113</v>
      </c>
      <c r="H1118" s="75">
        <v>1</v>
      </c>
    </row>
    <row r="1119" spans="2:8">
      <c r="B1119" s="75" t="s">
        <v>752</v>
      </c>
      <c r="C1119" s="75" t="s">
        <v>783</v>
      </c>
      <c r="D1119" s="75">
        <v>95497</v>
      </c>
      <c r="E1119" s="75" t="s">
        <v>109</v>
      </c>
      <c r="G1119" s="75" t="s">
        <v>113</v>
      </c>
      <c r="H1119" s="75">
        <v>1</v>
      </c>
    </row>
    <row r="1120" spans="2:8">
      <c r="B1120" s="75" t="s">
        <v>752</v>
      </c>
      <c r="C1120" s="75" t="s">
        <v>784</v>
      </c>
      <c r="D1120" s="75">
        <v>94972</v>
      </c>
      <c r="E1120" s="75" t="s">
        <v>109</v>
      </c>
      <c r="G1120" s="75" t="s">
        <v>113</v>
      </c>
      <c r="H1120" s="75">
        <v>2</v>
      </c>
    </row>
    <row r="1121" spans="2:8">
      <c r="B1121" s="75" t="s">
        <v>752</v>
      </c>
      <c r="C1121" s="75" t="s">
        <v>785</v>
      </c>
      <c r="D1121" s="75">
        <v>95486</v>
      </c>
      <c r="E1121" s="75" t="s">
        <v>112</v>
      </c>
      <c r="G1121" s="75" t="s">
        <v>113</v>
      </c>
      <c r="H1121" s="75">
        <v>1</v>
      </c>
    </row>
    <row r="1122" spans="2:8">
      <c r="B1122" s="75" t="s">
        <v>752</v>
      </c>
      <c r="C1122" s="75" t="s">
        <v>786</v>
      </c>
      <c r="D1122" s="75">
        <v>95492</v>
      </c>
      <c r="E1122" s="75" t="s">
        <v>112</v>
      </c>
      <c r="G1122" s="75" t="s">
        <v>113</v>
      </c>
      <c r="H1122" s="75">
        <v>2</v>
      </c>
    </row>
    <row r="1123" spans="2:8">
      <c r="B1123" s="75" t="s">
        <v>787</v>
      </c>
      <c r="C1123" s="75" t="s">
        <v>788</v>
      </c>
      <c r="D1123" s="75">
        <v>95313</v>
      </c>
      <c r="E1123" s="75" t="s">
        <v>108</v>
      </c>
      <c r="G1123" s="75" t="s">
        <v>113</v>
      </c>
      <c r="H1123" s="75">
        <v>12</v>
      </c>
    </row>
    <row r="1124" spans="2:8">
      <c r="B1124" s="75" t="s">
        <v>787</v>
      </c>
      <c r="C1124" s="75" t="s">
        <v>789</v>
      </c>
      <c r="D1124" s="75">
        <v>95316</v>
      </c>
      <c r="E1124" s="75" t="s">
        <v>108</v>
      </c>
      <c r="G1124" s="75" t="s">
        <v>113</v>
      </c>
      <c r="H1124" s="75">
        <v>12</v>
      </c>
    </row>
    <row r="1125" spans="2:8">
      <c r="B1125" s="75" t="s">
        <v>787</v>
      </c>
      <c r="C1125" s="75" t="s">
        <v>187</v>
      </c>
      <c r="D1125" s="75">
        <v>95230</v>
      </c>
      <c r="E1125" s="75" t="s">
        <v>108</v>
      </c>
      <c r="G1125" s="75" t="s">
        <v>113</v>
      </c>
      <c r="H1125" s="75">
        <v>12</v>
      </c>
    </row>
    <row r="1126" spans="2:8">
      <c r="B1126" s="75" t="s">
        <v>787</v>
      </c>
      <c r="C1126" s="75" t="s">
        <v>790</v>
      </c>
      <c r="D1126" s="75">
        <v>95361</v>
      </c>
      <c r="E1126" s="75" t="s">
        <v>108</v>
      </c>
      <c r="G1126" s="75" t="s">
        <v>113</v>
      </c>
      <c r="H1126" s="75">
        <v>12</v>
      </c>
    </row>
    <row r="1127" spans="2:8">
      <c r="B1127" s="75" t="s">
        <v>787</v>
      </c>
      <c r="C1127" s="75" t="s">
        <v>791</v>
      </c>
      <c r="D1127" s="75">
        <v>95353</v>
      </c>
      <c r="E1127" s="75" t="s">
        <v>107</v>
      </c>
      <c r="G1127" s="75" t="s">
        <v>113</v>
      </c>
      <c r="H1127" s="75">
        <v>12</v>
      </c>
    </row>
    <row r="1128" spans="2:8">
      <c r="B1128" s="75" t="s">
        <v>787</v>
      </c>
      <c r="C1128" s="75" t="s">
        <v>791</v>
      </c>
      <c r="D1128" s="75">
        <v>95355</v>
      </c>
      <c r="E1128" s="75" t="s">
        <v>108</v>
      </c>
      <c r="G1128" s="75" t="s">
        <v>113</v>
      </c>
      <c r="H1128" s="75">
        <v>12</v>
      </c>
    </row>
    <row r="1129" spans="2:8">
      <c r="B1129" s="75" t="s">
        <v>787</v>
      </c>
      <c r="C1129" s="75" t="s">
        <v>791</v>
      </c>
      <c r="D1129" s="75">
        <v>95357</v>
      </c>
      <c r="E1129" s="75" t="s">
        <v>108</v>
      </c>
      <c r="G1129" s="75" t="s">
        <v>113</v>
      </c>
      <c r="H1129" s="75">
        <v>12</v>
      </c>
    </row>
    <row r="1130" spans="2:8">
      <c r="B1130" s="75" t="s">
        <v>787</v>
      </c>
      <c r="C1130" s="75" t="s">
        <v>791</v>
      </c>
      <c r="D1130" s="75">
        <v>95358</v>
      </c>
      <c r="E1130" s="75" t="s">
        <v>108</v>
      </c>
      <c r="G1130" s="75" t="s">
        <v>113</v>
      </c>
      <c r="H1130" s="75">
        <v>12</v>
      </c>
    </row>
    <row r="1131" spans="2:8">
      <c r="B1131" s="75" t="s">
        <v>787</v>
      </c>
      <c r="C1131" s="75" t="s">
        <v>792</v>
      </c>
      <c r="D1131" s="75">
        <v>95360</v>
      </c>
      <c r="E1131" s="75" t="s">
        <v>107</v>
      </c>
      <c r="G1131" s="75" t="s">
        <v>113</v>
      </c>
      <c r="H1131" s="75">
        <v>12</v>
      </c>
    </row>
    <row r="1132" spans="2:8">
      <c r="B1132" s="75" t="s">
        <v>787</v>
      </c>
      <c r="C1132" s="75" t="s">
        <v>793</v>
      </c>
      <c r="D1132" s="75">
        <v>95361</v>
      </c>
      <c r="E1132" s="75" t="s">
        <v>108</v>
      </c>
      <c r="G1132" s="75" t="s">
        <v>113</v>
      </c>
      <c r="H1132" s="75">
        <v>12</v>
      </c>
    </row>
    <row r="1133" spans="2:8">
      <c r="B1133" s="75" t="s">
        <v>787</v>
      </c>
      <c r="C1133" s="75" t="s">
        <v>794</v>
      </c>
      <c r="D1133" s="75">
        <v>95363</v>
      </c>
      <c r="E1133" s="75" t="s">
        <v>108</v>
      </c>
      <c r="G1133" s="75" t="s">
        <v>113</v>
      </c>
      <c r="H1133" s="75">
        <v>12</v>
      </c>
    </row>
    <row r="1134" spans="2:8">
      <c r="B1134" s="75" t="s">
        <v>787</v>
      </c>
      <c r="C1134" s="75" t="s">
        <v>795</v>
      </c>
      <c r="D1134" s="75">
        <v>95367</v>
      </c>
      <c r="E1134" s="75" t="s">
        <v>108</v>
      </c>
      <c r="G1134" s="75" t="s">
        <v>113</v>
      </c>
      <c r="H1134" s="75">
        <v>12</v>
      </c>
    </row>
    <row r="1135" spans="2:8">
      <c r="B1135" s="75" t="s">
        <v>787</v>
      </c>
      <c r="C1135" s="75" t="s">
        <v>600</v>
      </c>
      <c r="D1135" s="75">
        <v>95385</v>
      </c>
      <c r="E1135" s="75" t="s">
        <v>108</v>
      </c>
      <c r="G1135" s="75" t="s">
        <v>113</v>
      </c>
      <c r="H1135" s="75">
        <v>12</v>
      </c>
    </row>
    <row r="1136" spans="2:8">
      <c r="B1136" s="75" t="s">
        <v>787</v>
      </c>
      <c r="C1136" s="75" t="s">
        <v>796</v>
      </c>
      <c r="D1136" s="75">
        <v>95380</v>
      </c>
      <c r="E1136" s="75" t="s">
        <v>108</v>
      </c>
      <c r="G1136" s="75" t="s">
        <v>113</v>
      </c>
      <c r="H1136" s="75">
        <v>12</v>
      </c>
    </row>
    <row r="1137" spans="2:8">
      <c r="B1137" s="75" t="s">
        <v>787</v>
      </c>
      <c r="C1137" s="75" t="s">
        <v>797</v>
      </c>
      <c r="D1137" s="75">
        <v>95361</v>
      </c>
      <c r="E1137" s="75" t="s">
        <v>108</v>
      </c>
      <c r="G1137" s="75" t="s">
        <v>113</v>
      </c>
      <c r="H1137" s="75">
        <v>12</v>
      </c>
    </row>
    <row r="1138" spans="2:8">
      <c r="B1138" s="75" t="s">
        <v>787</v>
      </c>
      <c r="C1138" s="75" t="s">
        <v>798</v>
      </c>
      <c r="D1138" s="75">
        <v>95385</v>
      </c>
      <c r="E1138" s="75" t="s">
        <v>108</v>
      </c>
      <c r="G1138" s="75" t="s">
        <v>113</v>
      </c>
      <c r="H1138" s="75">
        <v>12</v>
      </c>
    </row>
    <row r="1139" spans="2:8">
      <c r="B1139" s="75" t="s">
        <v>787</v>
      </c>
      <c r="C1139" s="75" t="s">
        <v>799</v>
      </c>
      <c r="D1139" s="75">
        <v>95386</v>
      </c>
      <c r="E1139" s="75" t="s">
        <v>108</v>
      </c>
      <c r="G1139" s="75" t="s">
        <v>113</v>
      </c>
      <c r="H1139" s="75">
        <v>12</v>
      </c>
    </row>
    <row r="1140" spans="2:8">
      <c r="B1140" s="75" t="s">
        <v>787</v>
      </c>
      <c r="C1140" s="75" t="s">
        <v>800</v>
      </c>
      <c r="D1140" s="75">
        <v>95387</v>
      </c>
      <c r="E1140" s="75" t="s">
        <v>108</v>
      </c>
      <c r="G1140" s="75" t="s">
        <v>113</v>
      </c>
      <c r="H1140" s="75">
        <v>12</v>
      </c>
    </row>
    <row r="1141" spans="2:8">
      <c r="B1141" s="75" t="s">
        <v>801</v>
      </c>
      <c r="C1141" s="75" t="s">
        <v>802</v>
      </c>
      <c r="D1141" s="75">
        <v>95659</v>
      </c>
      <c r="E1141" s="75" t="s">
        <v>108</v>
      </c>
      <c r="G1141" s="75" t="s">
        <v>113</v>
      </c>
      <c r="H1141" s="75">
        <v>11</v>
      </c>
    </row>
    <row r="1142" spans="2:8">
      <c r="B1142" s="75" t="s">
        <v>801</v>
      </c>
      <c r="C1142" s="75" t="s">
        <v>803</v>
      </c>
      <c r="D1142" s="75">
        <v>95645</v>
      </c>
      <c r="E1142" s="75" t="s">
        <v>108</v>
      </c>
      <c r="G1142" s="75" t="s">
        <v>113</v>
      </c>
      <c r="H1142" s="75">
        <v>11</v>
      </c>
    </row>
    <row r="1143" spans="2:8">
      <c r="B1143" s="75" t="s">
        <v>801</v>
      </c>
      <c r="C1143" s="75" t="s">
        <v>804</v>
      </c>
      <c r="D1143" s="75">
        <v>95953</v>
      </c>
      <c r="E1143" s="75" t="s">
        <v>108</v>
      </c>
      <c r="G1143" s="75" t="s">
        <v>113</v>
      </c>
      <c r="H1143" s="75">
        <v>11</v>
      </c>
    </row>
    <row r="1144" spans="2:8">
      <c r="B1144" s="75" t="s">
        <v>801</v>
      </c>
      <c r="C1144" s="75" t="s">
        <v>805</v>
      </c>
      <c r="D1144" s="75">
        <v>95957</v>
      </c>
      <c r="E1144" s="75" t="s">
        <v>108</v>
      </c>
      <c r="G1144" s="75" t="s">
        <v>113</v>
      </c>
      <c r="H1144" s="75">
        <v>11</v>
      </c>
    </row>
    <row r="1145" spans="2:8">
      <c r="B1145" s="75" t="s">
        <v>801</v>
      </c>
      <c r="C1145" s="75" t="s">
        <v>806</v>
      </c>
      <c r="D1145" s="75">
        <v>95659</v>
      </c>
      <c r="E1145" s="75" t="s">
        <v>108</v>
      </c>
      <c r="G1145" s="75" t="s">
        <v>113</v>
      </c>
      <c r="H1145" s="75">
        <v>11</v>
      </c>
    </row>
    <row r="1146" spans="2:8">
      <c r="B1146" s="75" t="s">
        <v>801</v>
      </c>
      <c r="C1146" s="75" t="s">
        <v>807</v>
      </c>
      <c r="D1146" s="75">
        <v>95668</v>
      </c>
      <c r="E1146" s="75" t="s">
        <v>108</v>
      </c>
      <c r="G1146" s="75" t="s">
        <v>113</v>
      </c>
      <c r="H1146" s="75">
        <v>11</v>
      </c>
    </row>
    <row r="1147" spans="2:8">
      <c r="B1147" s="75" t="s">
        <v>801</v>
      </c>
      <c r="C1147" s="75" t="s">
        <v>808</v>
      </c>
      <c r="D1147" s="75">
        <v>95674</v>
      </c>
      <c r="E1147" s="75" t="s">
        <v>108</v>
      </c>
      <c r="G1147" s="75" t="s">
        <v>113</v>
      </c>
      <c r="H1147" s="75">
        <v>11</v>
      </c>
    </row>
    <row r="1148" spans="2:8">
      <c r="B1148" s="75" t="s">
        <v>801</v>
      </c>
      <c r="C1148" s="75" t="s">
        <v>809</v>
      </c>
      <c r="D1148" s="75">
        <v>95676</v>
      </c>
      <c r="E1148" s="75" t="s">
        <v>108</v>
      </c>
      <c r="G1148" s="75" t="s">
        <v>113</v>
      </c>
      <c r="H1148" s="75">
        <v>11</v>
      </c>
    </row>
    <row r="1149" spans="2:8">
      <c r="B1149" s="75" t="s">
        <v>801</v>
      </c>
      <c r="C1149" s="75" t="s">
        <v>801</v>
      </c>
      <c r="D1149" s="75">
        <v>95982</v>
      </c>
      <c r="E1149" s="75" t="s">
        <v>108</v>
      </c>
      <c r="G1149" s="75" t="s">
        <v>113</v>
      </c>
      <c r="H1149" s="75">
        <v>11</v>
      </c>
    </row>
    <row r="1150" spans="2:8">
      <c r="B1150" s="75" t="s">
        <v>801</v>
      </c>
      <c r="C1150" s="75" t="s">
        <v>810</v>
      </c>
      <c r="D1150" s="75">
        <v>95991</v>
      </c>
      <c r="E1150" s="75" t="s">
        <v>108</v>
      </c>
      <c r="G1150" s="75" t="s">
        <v>113</v>
      </c>
      <c r="H1150" s="75">
        <v>11</v>
      </c>
    </row>
    <row r="1151" spans="2:8">
      <c r="B1151" s="75" t="s">
        <v>801</v>
      </c>
      <c r="C1151" s="75" t="s">
        <v>810</v>
      </c>
      <c r="D1151" s="75">
        <v>95992</v>
      </c>
      <c r="E1151" s="73" t="s">
        <v>108</v>
      </c>
      <c r="G1151" s="75" t="s">
        <v>113</v>
      </c>
      <c r="H1151" s="75">
        <v>11</v>
      </c>
    </row>
    <row r="1152" spans="2:8">
      <c r="B1152" s="75" t="s">
        <v>801</v>
      </c>
      <c r="C1152" s="75" t="s">
        <v>810</v>
      </c>
      <c r="D1152" s="75">
        <v>95993</v>
      </c>
      <c r="E1152" s="75" t="s">
        <v>108</v>
      </c>
      <c r="G1152" s="75" t="s">
        <v>113</v>
      </c>
      <c r="H1152" s="75">
        <v>11</v>
      </c>
    </row>
    <row r="1153" spans="2:8">
      <c r="B1153" s="75" t="s">
        <v>811</v>
      </c>
      <c r="C1153" s="75" t="s">
        <v>812</v>
      </c>
      <c r="D1153" s="75">
        <v>96021</v>
      </c>
      <c r="E1153" s="75" t="s">
        <v>107</v>
      </c>
      <c r="G1153" s="75" t="s">
        <v>113</v>
      </c>
      <c r="H1153" s="75">
        <v>11</v>
      </c>
    </row>
    <row r="1154" spans="2:8">
      <c r="B1154" s="75" t="s">
        <v>811</v>
      </c>
      <c r="C1154" s="75" t="s">
        <v>812</v>
      </c>
      <c r="D1154" s="75">
        <v>96029</v>
      </c>
      <c r="E1154" s="75" t="s">
        <v>107</v>
      </c>
      <c r="G1154" s="75" t="s">
        <v>113</v>
      </c>
      <c r="H1154" s="75">
        <v>11</v>
      </c>
    </row>
    <row r="1155" spans="2:8">
      <c r="B1155" s="75" t="s">
        <v>811</v>
      </c>
      <c r="C1155" s="75" t="s">
        <v>713</v>
      </c>
      <c r="D1155" s="75">
        <v>96022</v>
      </c>
      <c r="E1155" s="75" t="s">
        <v>107</v>
      </c>
      <c r="G1155" s="75" t="s">
        <v>113</v>
      </c>
      <c r="H1155" s="75">
        <v>11</v>
      </c>
    </row>
    <row r="1156" spans="2:8">
      <c r="B1156" s="75" t="s">
        <v>811</v>
      </c>
      <c r="C1156" s="75" t="s">
        <v>813</v>
      </c>
      <c r="D1156" s="75">
        <v>96029</v>
      </c>
      <c r="E1156" s="75" t="s">
        <v>107</v>
      </c>
      <c r="G1156" s="75" t="s">
        <v>113</v>
      </c>
      <c r="H1156" s="75">
        <v>11</v>
      </c>
    </row>
    <row r="1157" spans="2:8">
      <c r="B1157" s="75" t="s">
        <v>811</v>
      </c>
      <c r="C1157" s="75" t="s">
        <v>814</v>
      </c>
      <c r="D1157" s="75">
        <v>96035</v>
      </c>
      <c r="E1157" s="75" t="s">
        <v>107</v>
      </c>
      <c r="G1157" s="75" t="s">
        <v>113</v>
      </c>
      <c r="H1157" s="75">
        <v>11</v>
      </c>
    </row>
    <row r="1158" spans="2:8">
      <c r="B1158" s="75" t="s">
        <v>811</v>
      </c>
      <c r="C1158" s="75" t="s">
        <v>815</v>
      </c>
      <c r="D1158" s="75">
        <v>96055</v>
      </c>
      <c r="E1158" s="75" t="s">
        <v>107</v>
      </c>
      <c r="G1158" s="75" t="s">
        <v>113</v>
      </c>
      <c r="H1158" s="75">
        <v>11</v>
      </c>
    </row>
    <row r="1159" spans="2:8">
      <c r="B1159" s="75" t="s">
        <v>811</v>
      </c>
      <c r="C1159" s="75" t="s">
        <v>816</v>
      </c>
      <c r="D1159" s="75">
        <v>96059</v>
      </c>
      <c r="E1159" s="75" t="s">
        <v>107</v>
      </c>
      <c r="G1159" s="75" t="s">
        <v>113</v>
      </c>
      <c r="H1159" s="75">
        <v>11</v>
      </c>
    </row>
    <row r="1160" spans="2:8">
      <c r="B1160" s="75" t="s">
        <v>811</v>
      </c>
      <c r="C1160" s="75" t="s">
        <v>817</v>
      </c>
      <c r="D1160" s="75">
        <v>96061</v>
      </c>
      <c r="E1160" s="75" t="s">
        <v>113</v>
      </c>
      <c r="G1160" s="75" t="s">
        <v>113</v>
      </c>
      <c r="H1160" s="75">
        <v>16</v>
      </c>
    </row>
    <row r="1161" spans="2:8">
      <c r="B1161" s="75" t="s">
        <v>811</v>
      </c>
      <c r="C1161" s="75" t="s">
        <v>818</v>
      </c>
      <c r="D1161" s="75">
        <v>96061</v>
      </c>
      <c r="E1161" s="75" t="s">
        <v>113</v>
      </c>
      <c r="G1161" s="75" t="s">
        <v>113</v>
      </c>
      <c r="H1161" s="75">
        <v>16</v>
      </c>
    </row>
    <row r="1162" spans="2:8">
      <c r="B1162" s="75" t="s">
        <v>811</v>
      </c>
      <c r="C1162" s="75" t="s">
        <v>818</v>
      </c>
      <c r="D1162" s="75">
        <v>96063</v>
      </c>
      <c r="E1162" s="75" t="s">
        <v>897</v>
      </c>
      <c r="G1162" s="75" t="s">
        <v>113</v>
      </c>
      <c r="H1162" s="75">
        <v>16</v>
      </c>
    </row>
    <row r="1163" spans="2:8">
      <c r="B1163" s="75" t="s">
        <v>811</v>
      </c>
      <c r="C1163" s="75" t="s">
        <v>819</v>
      </c>
      <c r="D1163" s="75">
        <v>96074</v>
      </c>
      <c r="E1163" s="75" t="s">
        <v>107</v>
      </c>
      <c r="G1163" s="75" t="s">
        <v>113</v>
      </c>
      <c r="H1163" s="75">
        <v>11</v>
      </c>
    </row>
    <row r="1164" spans="2:8">
      <c r="B1164" s="75" t="s">
        <v>811</v>
      </c>
      <c r="C1164" s="75" t="s">
        <v>820</v>
      </c>
      <c r="D1164" s="75">
        <v>96075</v>
      </c>
      <c r="E1164" s="75" t="s">
        <v>107</v>
      </c>
      <c r="G1164" s="75" t="s">
        <v>113</v>
      </c>
      <c r="H1164" s="75">
        <v>16</v>
      </c>
    </row>
    <row r="1165" spans="2:8">
      <c r="B1165" s="75" t="s">
        <v>811</v>
      </c>
      <c r="C1165" s="75" t="s">
        <v>821</v>
      </c>
      <c r="D1165" s="75">
        <v>96078</v>
      </c>
      <c r="E1165" s="75" t="s">
        <v>107</v>
      </c>
      <c r="G1165" s="75" t="s">
        <v>113</v>
      </c>
      <c r="H1165" s="75">
        <v>11</v>
      </c>
    </row>
    <row r="1166" spans="2:8">
      <c r="B1166" s="75" t="s">
        <v>811</v>
      </c>
      <c r="C1166" s="75" t="s">
        <v>822</v>
      </c>
      <c r="D1166" s="75">
        <v>96080</v>
      </c>
      <c r="E1166" s="75" t="s">
        <v>107</v>
      </c>
      <c r="G1166" s="75" t="s">
        <v>113</v>
      </c>
      <c r="H1166" s="75">
        <v>11</v>
      </c>
    </row>
    <row r="1167" spans="2:8">
      <c r="B1167" s="75" t="s">
        <v>811</v>
      </c>
      <c r="C1167" s="75" t="s">
        <v>811</v>
      </c>
      <c r="D1167" s="75">
        <v>96090</v>
      </c>
      <c r="E1167" s="75" t="s">
        <v>107</v>
      </c>
      <c r="G1167" s="75" t="s">
        <v>113</v>
      </c>
      <c r="H1167" s="75">
        <v>11</v>
      </c>
    </row>
    <row r="1168" spans="2:8">
      <c r="B1168" s="75" t="s">
        <v>811</v>
      </c>
      <c r="C1168" s="75" t="s">
        <v>823</v>
      </c>
      <c r="D1168" s="75">
        <v>96092</v>
      </c>
      <c r="E1168" s="75" t="s">
        <v>107</v>
      </c>
      <c r="G1168" s="75" t="s">
        <v>113</v>
      </c>
      <c r="H1168" s="75">
        <v>11</v>
      </c>
    </row>
    <row r="1169" spans="2:8">
      <c r="B1169" s="75" t="s">
        <v>824</v>
      </c>
      <c r="C1169" s="75" t="s">
        <v>825</v>
      </c>
      <c r="D1169" s="75">
        <v>95527</v>
      </c>
      <c r="E1169" s="75" t="s">
        <v>107</v>
      </c>
      <c r="G1169" s="75" t="s">
        <v>113</v>
      </c>
      <c r="H1169" s="75">
        <v>16</v>
      </c>
    </row>
    <row r="1170" spans="2:8">
      <c r="B1170" s="75" t="s">
        <v>824</v>
      </c>
      <c r="C1170" s="75" t="s">
        <v>826</v>
      </c>
      <c r="D1170" s="75">
        <v>95552</v>
      </c>
      <c r="E1170" s="75" t="s">
        <v>113</v>
      </c>
      <c r="G1170" s="75" t="s">
        <v>113</v>
      </c>
      <c r="H1170" s="75">
        <v>2</v>
      </c>
    </row>
    <row r="1171" spans="2:8">
      <c r="B1171" s="75" t="s">
        <v>824</v>
      </c>
      <c r="C1171" s="75" t="s">
        <v>827</v>
      </c>
      <c r="D1171" s="75">
        <v>95595</v>
      </c>
      <c r="E1171" s="75" t="s">
        <v>113</v>
      </c>
      <c r="G1171" s="75" t="s">
        <v>113</v>
      </c>
      <c r="H1171" s="75">
        <v>2</v>
      </c>
    </row>
    <row r="1172" spans="2:8">
      <c r="B1172" s="75" t="s">
        <v>828</v>
      </c>
      <c r="C1172" s="75" t="s">
        <v>829</v>
      </c>
      <c r="D1172" s="75">
        <v>93201</v>
      </c>
      <c r="E1172" s="75" t="s">
        <v>111</v>
      </c>
      <c r="G1172" s="75" t="s">
        <v>898</v>
      </c>
      <c r="H1172" s="75">
        <v>13</v>
      </c>
    </row>
    <row r="1173" spans="2:8">
      <c r="B1173" s="75" t="s">
        <v>828</v>
      </c>
      <c r="C1173" s="75" t="s">
        <v>830</v>
      </c>
      <c r="D1173" s="75">
        <v>93603</v>
      </c>
      <c r="E1173" s="75" t="s">
        <v>107</v>
      </c>
      <c r="G1173" s="75" t="s">
        <v>898</v>
      </c>
      <c r="H1173" s="75">
        <v>13</v>
      </c>
    </row>
    <row r="1174" spans="2:8">
      <c r="B1174" s="75" t="s">
        <v>828</v>
      </c>
      <c r="C1174" s="75" t="s">
        <v>831</v>
      </c>
      <c r="D1174" s="75">
        <v>93615</v>
      </c>
      <c r="E1174" s="75" t="s">
        <v>111</v>
      </c>
      <c r="G1174" s="75" t="s">
        <v>898</v>
      </c>
      <c r="H1174" s="75">
        <v>13</v>
      </c>
    </row>
    <row r="1175" spans="2:8">
      <c r="B1175" s="75" t="s">
        <v>828</v>
      </c>
      <c r="C1175" s="75" t="s">
        <v>832</v>
      </c>
      <c r="D1175" s="75">
        <v>93618</v>
      </c>
      <c r="E1175" s="75" t="s">
        <v>107</v>
      </c>
      <c r="G1175" s="75" t="s">
        <v>898</v>
      </c>
      <c r="H1175" s="75">
        <v>13</v>
      </c>
    </row>
    <row r="1176" spans="2:8">
      <c r="B1176" s="75" t="s">
        <v>828</v>
      </c>
      <c r="C1176" s="75" t="s">
        <v>833</v>
      </c>
      <c r="D1176" s="75">
        <v>93219</v>
      </c>
      <c r="E1176" s="75" t="s">
        <v>111</v>
      </c>
      <c r="G1176" s="75" t="s">
        <v>898</v>
      </c>
      <c r="H1176" s="75">
        <v>13</v>
      </c>
    </row>
    <row r="1177" spans="2:8">
      <c r="B1177" s="75" t="s">
        <v>828</v>
      </c>
      <c r="C1177" s="75" t="s">
        <v>834</v>
      </c>
      <c r="D1177" s="75">
        <v>93647</v>
      </c>
      <c r="E1177" s="75" t="s">
        <v>107</v>
      </c>
      <c r="G1177" s="75" t="s">
        <v>898</v>
      </c>
      <c r="H1177" s="75">
        <v>13</v>
      </c>
    </row>
    <row r="1178" spans="2:8">
      <c r="B1178" s="75" t="s">
        <v>828</v>
      </c>
      <c r="C1178" s="75" t="s">
        <v>835</v>
      </c>
      <c r="D1178" s="75">
        <v>93256</v>
      </c>
      <c r="E1178" s="75" t="s">
        <v>111</v>
      </c>
      <c r="G1178" s="75" t="s">
        <v>898</v>
      </c>
      <c r="H1178" s="75">
        <v>13</v>
      </c>
    </row>
    <row r="1179" spans="2:8">
      <c r="B1179" s="75" t="s">
        <v>828</v>
      </c>
      <c r="C1179" s="75" t="s">
        <v>836</v>
      </c>
      <c r="D1179" s="75">
        <v>93265</v>
      </c>
      <c r="E1179" s="75" t="s">
        <v>107</v>
      </c>
      <c r="G1179" s="75" t="s">
        <v>898</v>
      </c>
      <c r="H1179" s="75">
        <v>16</v>
      </c>
    </row>
    <row r="1180" spans="2:8">
      <c r="B1180" s="75" t="s">
        <v>828</v>
      </c>
      <c r="C1180" s="75" t="s">
        <v>837</v>
      </c>
      <c r="D1180" s="75">
        <v>93666</v>
      </c>
      <c r="E1180" s="75" t="s">
        <v>111</v>
      </c>
      <c r="G1180" s="75" t="s">
        <v>898</v>
      </c>
      <c r="H1180" s="75">
        <v>13</v>
      </c>
    </row>
    <row r="1181" spans="2:8">
      <c r="B1181" s="75" t="s">
        <v>828</v>
      </c>
      <c r="C1181" s="75" t="s">
        <v>838</v>
      </c>
      <c r="D1181" s="75">
        <v>93272</v>
      </c>
      <c r="E1181" s="73" t="s">
        <v>111</v>
      </c>
      <c r="G1181" s="75" t="s">
        <v>898</v>
      </c>
      <c r="H1181" s="75">
        <v>13</v>
      </c>
    </row>
    <row r="1182" spans="2:8">
      <c r="B1182" s="75" t="s">
        <v>828</v>
      </c>
      <c r="C1182" s="75" t="s">
        <v>839</v>
      </c>
      <c r="D1182" s="75">
        <v>93673</v>
      </c>
      <c r="E1182" s="75" t="s">
        <v>111</v>
      </c>
      <c r="G1182" s="75" t="s">
        <v>898</v>
      </c>
      <c r="H1182" s="75">
        <v>13</v>
      </c>
    </row>
    <row r="1183" spans="2:8">
      <c r="B1183" s="75" t="s">
        <v>828</v>
      </c>
      <c r="C1183" s="75" t="s">
        <v>828</v>
      </c>
      <c r="D1183" s="75">
        <v>93274</v>
      </c>
      <c r="E1183" s="75" t="s">
        <v>111</v>
      </c>
      <c r="G1183" s="75" t="s">
        <v>898</v>
      </c>
      <c r="H1183" s="75">
        <v>13</v>
      </c>
    </row>
    <row r="1184" spans="2:8">
      <c r="B1184" s="75" t="s">
        <v>828</v>
      </c>
      <c r="C1184" s="75" t="s">
        <v>840</v>
      </c>
      <c r="D1184" s="75">
        <v>93277</v>
      </c>
      <c r="E1184" s="75" t="s">
        <v>111</v>
      </c>
      <c r="G1184" s="75" t="s">
        <v>898</v>
      </c>
      <c r="H1184" s="75">
        <v>13</v>
      </c>
    </row>
    <row r="1185" spans="2:8">
      <c r="B1185" s="75" t="s">
        <v>828</v>
      </c>
      <c r="C1185" s="75" t="s">
        <v>840</v>
      </c>
      <c r="D1185" s="75">
        <v>93279</v>
      </c>
      <c r="E1185" s="73" t="s">
        <v>111</v>
      </c>
      <c r="F1185" s="75" t="s">
        <v>142</v>
      </c>
      <c r="G1185" s="75" t="s">
        <v>898</v>
      </c>
      <c r="H1185" s="75">
        <v>13</v>
      </c>
    </row>
    <row r="1186" spans="2:8">
      <c r="B1186" s="75" t="s">
        <v>828</v>
      </c>
      <c r="C1186" s="75" t="s">
        <v>840</v>
      </c>
      <c r="D1186" s="75">
        <v>93291</v>
      </c>
      <c r="E1186" s="75" t="s">
        <v>107</v>
      </c>
      <c r="G1186" s="75" t="s">
        <v>898</v>
      </c>
      <c r="H1186" s="75">
        <v>13</v>
      </c>
    </row>
    <row r="1187" spans="2:8">
      <c r="B1187" s="75" t="s">
        <v>828</v>
      </c>
      <c r="C1187" s="75" t="s">
        <v>840</v>
      </c>
      <c r="D1187" s="75">
        <v>93292</v>
      </c>
      <c r="E1187" s="75" t="s">
        <v>107</v>
      </c>
      <c r="G1187" s="75" t="s">
        <v>898</v>
      </c>
      <c r="H1187" s="75">
        <v>13</v>
      </c>
    </row>
    <row r="1188" spans="2:8">
      <c r="B1188" s="75" t="s">
        <v>828</v>
      </c>
      <c r="C1188" s="75" t="s">
        <v>841</v>
      </c>
      <c r="D1188" s="75">
        <v>93282</v>
      </c>
      <c r="E1188" s="75" t="s">
        <v>111</v>
      </c>
      <c r="G1188" s="75" t="s">
        <v>898</v>
      </c>
      <c r="H1188" s="75">
        <v>13</v>
      </c>
    </row>
    <row r="1189" spans="2:8">
      <c r="B1189" s="75" t="s">
        <v>828</v>
      </c>
      <c r="C1189" s="75" t="s">
        <v>842</v>
      </c>
      <c r="D1189" s="75">
        <v>93286</v>
      </c>
      <c r="E1189" s="75" t="s">
        <v>107</v>
      </c>
      <c r="G1189" s="75" t="s">
        <v>898</v>
      </c>
      <c r="H1189" s="75">
        <v>13</v>
      </c>
    </row>
    <row r="1190" spans="2:8">
      <c r="B1190" s="75" t="s">
        <v>828</v>
      </c>
      <c r="C1190" s="75" t="s">
        <v>843</v>
      </c>
      <c r="D1190" s="75">
        <v>93670</v>
      </c>
      <c r="E1190" s="75" t="s">
        <v>107</v>
      </c>
      <c r="G1190" s="75" t="s">
        <v>898</v>
      </c>
      <c r="H1190" s="75">
        <v>13</v>
      </c>
    </row>
    <row r="1191" spans="2:8">
      <c r="B1191" s="75" t="s">
        <v>844</v>
      </c>
      <c r="C1191" s="75" t="s">
        <v>845</v>
      </c>
      <c r="D1191" s="75">
        <v>95305</v>
      </c>
      <c r="E1191" s="75" t="s">
        <v>105</v>
      </c>
      <c r="G1191" s="75" t="s">
        <v>898</v>
      </c>
      <c r="H1191" s="75">
        <v>12</v>
      </c>
    </row>
    <row r="1192" spans="2:8">
      <c r="B1192" s="75" t="s">
        <v>844</v>
      </c>
      <c r="C1192" s="75" t="s">
        <v>846</v>
      </c>
      <c r="D1192" s="75">
        <v>95309</v>
      </c>
      <c r="E1192" s="75" t="s">
        <v>105</v>
      </c>
      <c r="G1192" s="75" t="s">
        <v>898</v>
      </c>
      <c r="H1192" s="75">
        <v>12</v>
      </c>
    </row>
    <row r="1193" spans="2:8">
      <c r="B1193" s="75" t="s">
        <v>844</v>
      </c>
      <c r="C1193" s="75" t="s">
        <v>847</v>
      </c>
      <c r="D1193" s="75">
        <v>95335</v>
      </c>
      <c r="E1193" s="75" t="s">
        <v>113</v>
      </c>
      <c r="G1193" s="75" t="s">
        <v>898</v>
      </c>
      <c r="H1193" s="75">
        <v>16</v>
      </c>
    </row>
    <row r="1194" spans="2:8">
      <c r="B1194" s="75" t="s">
        <v>844</v>
      </c>
      <c r="C1194" s="75" t="s">
        <v>848</v>
      </c>
      <c r="D1194" s="75">
        <v>95310</v>
      </c>
      <c r="E1194" s="75" t="s">
        <v>105</v>
      </c>
      <c r="G1194" s="75" t="s">
        <v>898</v>
      </c>
      <c r="H1194" s="75">
        <v>12</v>
      </c>
    </row>
    <row r="1195" spans="2:8">
      <c r="B1195" s="75" t="s">
        <v>844</v>
      </c>
      <c r="C1195" s="75" t="s">
        <v>849</v>
      </c>
      <c r="D1195" s="75">
        <v>95321</v>
      </c>
      <c r="E1195" s="75" t="s">
        <v>105</v>
      </c>
      <c r="G1195" s="75" t="s">
        <v>898</v>
      </c>
      <c r="H1195" s="75">
        <v>12</v>
      </c>
    </row>
    <row r="1196" spans="2:8">
      <c r="B1196" s="75" t="s">
        <v>844</v>
      </c>
      <c r="C1196" s="75" t="s">
        <v>850</v>
      </c>
      <c r="D1196" s="75">
        <v>95327</v>
      </c>
      <c r="E1196" s="75" t="s">
        <v>105</v>
      </c>
      <c r="G1196" s="75" t="s">
        <v>898</v>
      </c>
      <c r="H1196" s="75">
        <v>12</v>
      </c>
    </row>
    <row r="1197" spans="2:8">
      <c r="B1197" s="75" t="s">
        <v>844</v>
      </c>
      <c r="C1197" s="75" t="s">
        <v>443</v>
      </c>
      <c r="D1197" s="75">
        <v>95329</v>
      </c>
      <c r="E1197" s="75" t="s">
        <v>107</v>
      </c>
      <c r="G1197" s="75" t="s">
        <v>898</v>
      </c>
      <c r="H1197" s="75">
        <v>12</v>
      </c>
    </row>
    <row r="1198" spans="2:8">
      <c r="B1198" s="75" t="s">
        <v>844</v>
      </c>
      <c r="C1198" s="75" t="s">
        <v>851</v>
      </c>
      <c r="D1198" s="75">
        <v>95335</v>
      </c>
      <c r="E1198" s="75" t="s">
        <v>113</v>
      </c>
      <c r="G1198" s="75" t="s">
        <v>898</v>
      </c>
      <c r="H1198" s="75">
        <v>16</v>
      </c>
    </row>
    <row r="1199" spans="2:8">
      <c r="B1199" s="75" t="s">
        <v>844</v>
      </c>
      <c r="C1199" s="75" t="s">
        <v>852</v>
      </c>
      <c r="D1199" s="75">
        <v>95346</v>
      </c>
      <c r="E1199" s="75" t="s">
        <v>113</v>
      </c>
      <c r="G1199" s="75" t="s">
        <v>898</v>
      </c>
      <c r="H1199" s="75">
        <v>16</v>
      </c>
    </row>
    <row r="1200" spans="2:8">
      <c r="B1200" s="75" t="s">
        <v>844</v>
      </c>
      <c r="C1200" s="75" t="s">
        <v>853</v>
      </c>
      <c r="D1200" s="75">
        <v>95347</v>
      </c>
      <c r="E1200" s="75" t="s">
        <v>105</v>
      </c>
      <c r="G1200" s="75" t="s">
        <v>898</v>
      </c>
      <c r="H1200" s="75">
        <v>12</v>
      </c>
    </row>
    <row r="1201" spans="2:8">
      <c r="B1201" s="75" t="s">
        <v>844</v>
      </c>
      <c r="C1201" s="75" t="s">
        <v>854</v>
      </c>
      <c r="D1201" s="75">
        <v>95314</v>
      </c>
      <c r="E1201" s="73" t="s">
        <v>113</v>
      </c>
      <c r="G1201" s="75" t="s">
        <v>898</v>
      </c>
      <c r="H1201" s="75">
        <v>16</v>
      </c>
    </row>
    <row r="1202" spans="2:8">
      <c r="B1202" s="75" t="s">
        <v>844</v>
      </c>
      <c r="C1202" s="75" t="s">
        <v>854</v>
      </c>
      <c r="D1202" s="75">
        <v>95364</v>
      </c>
      <c r="E1202" s="75" t="s">
        <v>113</v>
      </c>
      <c r="G1202" s="75" t="s">
        <v>898</v>
      </c>
      <c r="H1202" s="75">
        <v>16</v>
      </c>
    </row>
    <row r="1203" spans="2:8">
      <c r="B1203" s="75" t="s">
        <v>844</v>
      </c>
      <c r="C1203" s="75" t="s">
        <v>855</v>
      </c>
      <c r="D1203" s="75">
        <v>95370</v>
      </c>
      <c r="E1203" s="75" t="s">
        <v>105</v>
      </c>
      <c r="G1203" s="75" t="s">
        <v>898</v>
      </c>
      <c r="H1203" s="75">
        <v>12</v>
      </c>
    </row>
    <row r="1204" spans="2:8">
      <c r="B1204" s="75" t="s">
        <v>844</v>
      </c>
      <c r="C1204" s="75" t="s">
        <v>855</v>
      </c>
      <c r="D1204" s="75">
        <v>95373</v>
      </c>
      <c r="E1204" s="73" t="s">
        <v>105</v>
      </c>
      <c r="G1204" s="75" t="s">
        <v>898</v>
      </c>
      <c r="H1204" s="75">
        <v>12</v>
      </c>
    </row>
    <row r="1205" spans="2:8">
      <c r="B1205" s="75" t="s">
        <v>844</v>
      </c>
      <c r="C1205" s="75" t="s">
        <v>856</v>
      </c>
      <c r="D1205" s="75">
        <v>95372</v>
      </c>
      <c r="E1205" s="75" t="s">
        <v>105</v>
      </c>
      <c r="G1205" s="75" t="s">
        <v>898</v>
      </c>
      <c r="H1205" s="75">
        <v>12</v>
      </c>
    </row>
    <row r="1206" spans="2:8">
      <c r="B1206" s="75" t="s">
        <v>844</v>
      </c>
      <c r="C1206" s="75" t="s">
        <v>857</v>
      </c>
      <c r="D1206" s="75">
        <v>95373</v>
      </c>
      <c r="E1206" s="73" t="s">
        <v>105</v>
      </c>
      <c r="F1206" s="75" t="s">
        <v>142</v>
      </c>
      <c r="G1206" s="75" t="s">
        <v>898</v>
      </c>
      <c r="H1206" s="75">
        <v>12</v>
      </c>
    </row>
    <row r="1207" spans="2:8">
      <c r="B1207" s="75" t="s">
        <v>844</v>
      </c>
      <c r="C1207" s="75" t="s">
        <v>858</v>
      </c>
      <c r="D1207" s="75">
        <v>95375</v>
      </c>
      <c r="E1207" s="75" t="s">
        <v>113</v>
      </c>
      <c r="G1207" s="75" t="s">
        <v>898</v>
      </c>
      <c r="H1207" s="75">
        <v>16</v>
      </c>
    </row>
    <row r="1208" spans="2:8">
      <c r="B1208" s="75" t="s">
        <v>844</v>
      </c>
      <c r="C1208" s="75" t="s">
        <v>844</v>
      </c>
      <c r="D1208" s="75">
        <v>95379</v>
      </c>
      <c r="E1208" s="75" t="s">
        <v>105</v>
      </c>
      <c r="G1208" s="75" t="s">
        <v>898</v>
      </c>
      <c r="H1208" s="75">
        <v>12</v>
      </c>
    </row>
    <row r="1209" spans="2:8">
      <c r="B1209" s="75" t="s">
        <v>844</v>
      </c>
      <c r="C1209" s="75" t="s">
        <v>859</v>
      </c>
      <c r="D1209" s="75">
        <v>95383</v>
      </c>
      <c r="E1209" s="75" t="s">
        <v>113</v>
      </c>
      <c r="G1209" s="75" t="s">
        <v>898</v>
      </c>
      <c r="H1209" s="75">
        <v>12</v>
      </c>
    </row>
    <row r="1210" spans="2:8">
      <c r="B1210" s="75" t="s">
        <v>844</v>
      </c>
      <c r="C1210" s="75" t="s">
        <v>445</v>
      </c>
      <c r="D1210" s="75">
        <v>95389</v>
      </c>
      <c r="E1210" s="75" t="s">
        <v>113</v>
      </c>
      <c r="G1210" s="75" t="s">
        <v>898</v>
      </c>
      <c r="H1210" s="75">
        <v>16</v>
      </c>
    </row>
    <row r="1211" spans="2:8">
      <c r="B1211" s="75" t="s">
        <v>860</v>
      </c>
      <c r="C1211" s="75" t="s">
        <v>861</v>
      </c>
      <c r="D1211" s="75">
        <v>95606</v>
      </c>
      <c r="E1211" s="75" t="s">
        <v>108</v>
      </c>
      <c r="G1211" s="75" t="s">
        <v>113</v>
      </c>
      <c r="H1211" s="75">
        <v>12</v>
      </c>
    </row>
    <row r="1212" spans="2:8">
      <c r="B1212" s="75" t="s">
        <v>860</v>
      </c>
      <c r="C1212" s="75" t="s">
        <v>862</v>
      </c>
      <c r="D1212" s="75">
        <v>95607</v>
      </c>
      <c r="E1212" s="75" t="s">
        <v>108</v>
      </c>
      <c r="G1212" s="75" t="s">
        <v>113</v>
      </c>
      <c r="H1212" s="75">
        <v>12</v>
      </c>
    </row>
    <row r="1213" spans="2:8">
      <c r="B1213" s="75" t="s">
        <v>860</v>
      </c>
      <c r="C1213" s="75" t="s">
        <v>863</v>
      </c>
      <c r="D1213" s="75">
        <v>95612</v>
      </c>
      <c r="E1213" s="75" t="s">
        <v>108</v>
      </c>
      <c r="G1213" s="75" t="s">
        <v>113</v>
      </c>
      <c r="H1213" s="75">
        <v>12</v>
      </c>
    </row>
    <row r="1214" spans="2:8">
      <c r="B1214" s="75" t="s">
        <v>860</v>
      </c>
      <c r="C1214" s="75" t="s">
        <v>864</v>
      </c>
      <c r="D1214" s="75">
        <v>95616</v>
      </c>
      <c r="E1214" s="75" t="s">
        <v>108</v>
      </c>
      <c r="G1214" s="75" t="s">
        <v>113</v>
      </c>
      <c r="H1214" s="75">
        <v>12</v>
      </c>
    </row>
    <row r="1215" spans="2:8">
      <c r="B1215" s="75" t="s">
        <v>860</v>
      </c>
      <c r="C1215" s="75" t="s">
        <v>864</v>
      </c>
      <c r="D1215" s="75">
        <v>95617</v>
      </c>
      <c r="E1215" s="75" t="s">
        <v>108</v>
      </c>
      <c r="G1215" s="75" t="s">
        <v>113</v>
      </c>
      <c r="H1215" s="75">
        <v>12</v>
      </c>
    </row>
    <row r="1216" spans="2:8">
      <c r="B1216" s="75" t="s">
        <v>860</v>
      </c>
      <c r="C1216" s="75" t="s">
        <v>864</v>
      </c>
      <c r="D1216" s="75">
        <v>95618</v>
      </c>
      <c r="E1216" s="75" t="s">
        <v>108</v>
      </c>
      <c r="G1216" s="75" t="s">
        <v>113</v>
      </c>
      <c r="H1216" s="75">
        <v>12</v>
      </c>
    </row>
    <row r="1217" spans="2:8">
      <c r="B1217" s="75" t="s">
        <v>860</v>
      </c>
      <c r="C1217" s="75" t="s">
        <v>865</v>
      </c>
      <c r="D1217" s="75">
        <v>95937</v>
      </c>
      <c r="E1217" s="75" t="s">
        <v>108</v>
      </c>
      <c r="G1217" s="75" t="s">
        <v>113</v>
      </c>
      <c r="H1217" s="75">
        <v>12</v>
      </c>
    </row>
    <row r="1218" spans="2:8">
      <c r="B1218" s="75" t="s">
        <v>860</v>
      </c>
      <c r="C1218" s="75" t="s">
        <v>866</v>
      </c>
      <c r="D1218" s="75">
        <v>95618</v>
      </c>
      <c r="E1218" s="75" t="s">
        <v>108</v>
      </c>
      <c r="G1218" s="75" t="s">
        <v>113</v>
      </c>
      <c r="H1218" s="75">
        <v>12</v>
      </c>
    </row>
    <row r="1219" spans="2:8">
      <c r="B1219" s="75" t="s">
        <v>860</v>
      </c>
      <c r="C1219" s="75" t="s">
        <v>867</v>
      </c>
      <c r="D1219" s="75">
        <v>95607</v>
      </c>
      <c r="E1219" s="75" t="s">
        <v>108</v>
      </c>
      <c r="G1219" s="75" t="s">
        <v>113</v>
      </c>
      <c r="H1219" s="75">
        <v>12</v>
      </c>
    </row>
    <row r="1220" spans="2:8">
      <c r="B1220" s="75" t="s">
        <v>860</v>
      </c>
      <c r="C1220" s="75" t="s">
        <v>867</v>
      </c>
      <c r="D1220" s="75">
        <v>95627</v>
      </c>
      <c r="E1220" s="75" t="s">
        <v>108</v>
      </c>
      <c r="G1220" s="75" t="s">
        <v>113</v>
      </c>
      <c r="H1220" s="75">
        <v>12</v>
      </c>
    </row>
    <row r="1221" spans="2:8">
      <c r="B1221" s="75" t="s">
        <v>860</v>
      </c>
      <c r="C1221" s="75" t="s">
        <v>868</v>
      </c>
      <c r="D1221" s="75">
        <v>95637</v>
      </c>
      <c r="E1221" s="75" t="s">
        <v>108</v>
      </c>
      <c r="G1221" s="75" t="s">
        <v>113</v>
      </c>
      <c r="H1221" s="75">
        <v>12</v>
      </c>
    </row>
    <row r="1222" spans="2:8">
      <c r="B1222" s="75" t="s">
        <v>860</v>
      </c>
      <c r="C1222" s="75" t="s">
        <v>803</v>
      </c>
      <c r="D1222" s="75">
        <v>95645</v>
      </c>
      <c r="E1222" s="75" t="s">
        <v>108</v>
      </c>
      <c r="G1222" s="75" t="s">
        <v>113</v>
      </c>
      <c r="H1222" s="75">
        <v>11</v>
      </c>
    </row>
    <row r="1223" spans="2:8">
      <c r="B1223" s="75" t="s">
        <v>860</v>
      </c>
      <c r="C1223" s="75" t="s">
        <v>869</v>
      </c>
      <c r="D1223" s="75">
        <v>95653</v>
      </c>
      <c r="E1223" s="75" t="s">
        <v>108</v>
      </c>
      <c r="G1223" s="75" t="s">
        <v>113</v>
      </c>
      <c r="H1223" s="75">
        <v>12</v>
      </c>
    </row>
    <row r="1224" spans="2:8">
      <c r="B1224" s="75" t="s">
        <v>860</v>
      </c>
      <c r="C1224" s="75" t="s">
        <v>870</v>
      </c>
      <c r="D1224" s="75">
        <v>95679</v>
      </c>
      <c r="E1224" s="75" t="s">
        <v>108</v>
      </c>
      <c r="G1224" s="75" t="s">
        <v>113</v>
      </c>
      <c r="H1224" s="75">
        <v>12</v>
      </c>
    </row>
    <row r="1225" spans="2:8">
      <c r="B1225" s="75" t="s">
        <v>860</v>
      </c>
      <c r="C1225" s="75" t="s">
        <v>871</v>
      </c>
      <c r="D1225" s="75">
        <v>95605</v>
      </c>
      <c r="E1225" s="75" t="s">
        <v>108</v>
      </c>
      <c r="G1225" s="75" t="s">
        <v>113</v>
      </c>
      <c r="H1225" s="75">
        <v>12</v>
      </c>
    </row>
    <row r="1226" spans="2:8">
      <c r="B1226" s="75" t="s">
        <v>860</v>
      </c>
      <c r="C1226" s="75" t="s">
        <v>871</v>
      </c>
      <c r="D1226" s="75">
        <v>95691</v>
      </c>
      <c r="E1226" s="75" t="s">
        <v>108</v>
      </c>
      <c r="G1226" s="75" t="s">
        <v>113</v>
      </c>
      <c r="H1226" s="75">
        <v>12</v>
      </c>
    </row>
    <row r="1227" spans="2:8">
      <c r="B1227" s="75" t="s">
        <v>860</v>
      </c>
      <c r="C1227" s="75" t="s">
        <v>871</v>
      </c>
      <c r="D1227" s="75">
        <v>95798</v>
      </c>
      <c r="E1227" s="73" t="s">
        <v>108</v>
      </c>
      <c r="G1227" s="75" t="s">
        <v>113</v>
      </c>
      <c r="H1227" s="75">
        <v>12</v>
      </c>
    </row>
    <row r="1228" spans="2:8">
      <c r="B1228" s="75" t="s">
        <v>860</v>
      </c>
      <c r="C1228" s="75" t="s">
        <v>871</v>
      </c>
      <c r="D1228" s="75">
        <v>95799</v>
      </c>
      <c r="E1228" s="73" t="s">
        <v>108</v>
      </c>
      <c r="G1228" s="75" t="s">
        <v>113</v>
      </c>
      <c r="H1228" s="75">
        <v>12</v>
      </c>
    </row>
    <row r="1229" spans="2:8">
      <c r="B1229" s="75" t="s">
        <v>860</v>
      </c>
      <c r="C1229" s="75" t="s">
        <v>872</v>
      </c>
      <c r="D1229" s="75">
        <v>95694</v>
      </c>
      <c r="E1229" s="75" t="s">
        <v>108</v>
      </c>
      <c r="G1229" s="75" t="s">
        <v>113</v>
      </c>
      <c r="H1229" s="75">
        <v>12</v>
      </c>
    </row>
    <row r="1230" spans="2:8">
      <c r="B1230" s="75" t="s">
        <v>860</v>
      </c>
      <c r="C1230" s="75" t="s">
        <v>873</v>
      </c>
      <c r="D1230" s="75">
        <v>95695</v>
      </c>
      <c r="E1230" s="75" t="s">
        <v>108</v>
      </c>
      <c r="G1230" s="75" t="s">
        <v>113</v>
      </c>
      <c r="H1230" s="75">
        <v>12</v>
      </c>
    </row>
    <row r="1231" spans="2:8">
      <c r="B1231" s="75" t="s">
        <v>860</v>
      </c>
      <c r="C1231" s="75" t="s">
        <v>873</v>
      </c>
      <c r="D1231" s="75">
        <v>95776</v>
      </c>
      <c r="E1231" s="75" t="s">
        <v>108</v>
      </c>
      <c r="G1231" s="75" t="s">
        <v>113</v>
      </c>
      <c r="H1231" s="75">
        <v>12</v>
      </c>
    </row>
    <row r="1232" spans="2:8">
      <c r="B1232" s="75" t="s">
        <v>860</v>
      </c>
      <c r="C1232" s="75" t="s">
        <v>860</v>
      </c>
      <c r="D1232" s="75">
        <v>95697</v>
      </c>
      <c r="E1232" s="75" t="s">
        <v>108</v>
      </c>
      <c r="G1232" s="75" t="s">
        <v>113</v>
      </c>
      <c r="H1232" s="75">
        <v>12</v>
      </c>
    </row>
    <row r="1233" spans="2:8">
      <c r="B1233" s="75" t="s">
        <v>860</v>
      </c>
      <c r="C1233" s="75" t="s">
        <v>874</v>
      </c>
      <c r="D1233" s="75">
        <v>95698</v>
      </c>
      <c r="E1233" s="75" t="s">
        <v>108</v>
      </c>
      <c r="G1233" s="75" t="s">
        <v>113</v>
      </c>
      <c r="H1233" s="75">
        <v>12</v>
      </c>
    </row>
    <row r="1234" spans="2:8">
      <c r="B1234" s="75" t="s">
        <v>875</v>
      </c>
      <c r="C1234" s="75" t="s">
        <v>876</v>
      </c>
      <c r="D1234" s="75">
        <v>95903</v>
      </c>
      <c r="E1234" s="75" t="s">
        <v>108</v>
      </c>
      <c r="G1234" s="75" t="s">
        <v>113</v>
      </c>
      <c r="H1234" s="75">
        <v>11</v>
      </c>
    </row>
    <row r="1235" spans="2:8">
      <c r="B1235" s="75" t="s">
        <v>875</v>
      </c>
      <c r="C1235" s="75" t="s">
        <v>877</v>
      </c>
      <c r="D1235" s="75">
        <v>95918</v>
      </c>
      <c r="E1235" s="75" t="s">
        <v>105</v>
      </c>
      <c r="G1235" s="75" t="s">
        <v>113</v>
      </c>
      <c r="H1235" s="75">
        <v>11</v>
      </c>
    </row>
    <row r="1236" spans="2:8">
      <c r="B1236" s="75" t="s">
        <v>875</v>
      </c>
      <c r="C1236" s="75" t="s">
        <v>878</v>
      </c>
      <c r="D1236" s="75">
        <v>95919</v>
      </c>
      <c r="E1236" s="75" t="s">
        <v>105</v>
      </c>
      <c r="G1236" s="75" t="s">
        <v>113</v>
      </c>
      <c r="H1236" s="75">
        <v>11</v>
      </c>
    </row>
    <row r="1237" spans="2:8">
      <c r="B1237" s="75" t="s">
        <v>875</v>
      </c>
      <c r="C1237" s="75" t="s">
        <v>736</v>
      </c>
      <c r="D1237" s="75">
        <v>95922</v>
      </c>
      <c r="E1237" s="75" t="s">
        <v>105</v>
      </c>
      <c r="G1237" s="75" t="s">
        <v>113</v>
      </c>
      <c r="H1237" s="75">
        <v>16</v>
      </c>
    </row>
    <row r="1238" spans="2:8">
      <c r="B1238" s="75" t="s">
        <v>875</v>
      </c>
      <c r="C1238" s="75" t="s">
        <v>879</v>
      </c>
      <c r="D1238" s="75">
        <v>95925</v>
      </c>
      <c r="E1238" s="75" t="s">
        <v>105</v>
      </c>
      <c r="G1238" s="75" t="s">
        <v>113</v>
      </c>
      <c r="H1238" s="75">
        <v>16</v>
      </c>
    </row>
    <row r="1239" spans="2:8">
      <c r="B1239" s="75" t="s">
        <v>875</v>
      </c>
      <c r="C1239" s="75" t="s">
        <v>880</v>
      </c>
      <c r="D1239" s="75">
        <v>95935</v>
      </c>
      <c r="E1239" s="75" t="s">
        <v>105</v>
      </c>
      <c r="G1239" s="75" t="s">
        <v>113</v>
      </c>
      <c r="H1239" s="75">
        <v>11</v>
      </c>
    </row>
    <row r="1240" spans="2:8">
      <c r="B1240" s="75" t="s">
        <v>875</v>
      </c>
      <c r="C1240" s="75" t="s">
        <v>881</v>
      </c>
      <c r="D1240" s="75">
        <v>95901</v>
      </c>
      <c r="E1240" s="75" t="s">
        <v>108</v>
      </c>
      <c r="G1240" s="75" t="s">
        <v>113</v>
      </c>
      <c r="H1240" s="75">
        <v>11</v>
      </c>
    </row>
    <row r="1241" spans="2:8">
      <c r="B1241" s="75" t="s">
        <v>875</v>
      </c>
      <c r="C1241" s="75" t="s">
        <v>882</v>
      </c>
      <c r="D1241" s="75">
        <v>95901</v>
      </c>
      <c r="E1241" s="75" t="s">
        <v>108</v>
      </c>
      <c r="G1241" s="75" t="s">
        <v>113</v>
      </c>
      <c r="H1241" s="75">
        <v>11</v>
      </c>
    </row>
    <row r="1242" spans="2:8">
      <c r="B1242" s="75" t="s">
        <v>875</v>
      </c>
      <c r="C1242" s="75" t="s">
        <v>883</v>
      </c>
      <c r="D1242" s="75">
        <v>95901</v>
      </c>
      <c r="E1242" s="75" t="s">
        <v>108</v>
      </c>
      <c r="G1242" s="75" t="s">
        <v>113</v>
      </c>
      <c r="H1242" s="75">
        <v>11</v>
      </c>
    </row>
    <row r="1243" spans="2:8">
      <c r="B1243" s="75" t="s">
        <v>875</v>
      </c>
      <c r="C1243" s="75" t="s">
        <v>883</v>
      </c>
      <c r="D1243" s="75">
        <v>95903</v>
      </c>
      <c r="E1243" s="75" t="s">
        <v>108</v>
      </c>
      <c r="G1243" s="75" t="s">
        <v>113</v>
      </c>
      <c r="H1243" s="75">
        <v>11</v>
      </c>
    </row>
    <row r="1244" spans="2:8">
      <c r="B1244" s="75" t="s">
        <v>875</v>
      </c>
      <c r="C1244" s="75" t="s">
        <v>884</v>
      </c>
      <c r="D1244" s="75">
        <v>95961</v>
      </c>
      <c r="E1244" s="75" t="s">
        <v>108</v>
      </c>
      <c r="G1244" s="75" t="s">
        <v>113</v>
      </c>
      <c r="H1244" s="75">
        <v>11</v>
      </c>
    </row>
    <row r="1245" spans="2:8">
      <c r="B1245" s="75" t="s">
        <v>875</v>
      </c>
      <c r="C1245" s="75" t="s">
        <v>885</v>
      </c>
      <c r="D1245" s="75">
        <v>95962</v>
      </c>
      <c r="E1245" s="75" t="s">
        <v>105</v>
      </c>
      <c r="G1245" s="75" t="s">
        <v>113</v>
      </c>
      <c r="H1245" s="75">
        <v>11</v>
      </c>
    </row>
    <row r="1246" spans="2:8">
      <c r="B1246" s="75" t="s">
        <v>875</v>
      </c>
      <c r="C1246" s="75" t="s">
        <v>886</v>
      </c>
      <c r="D1246" s="75">
        <v>95961</v>
      </c>
      <c r="E1246" s="75" t="s">
        <v>108</v>
      </c>
      <c r="G1246" s="75" t="s">
        <v>113</v>
      </c>
      <c r="H1246" s="75">
        <v>11</v>
      </c>
    </row>
    <row r="1247" spans="2:8">
      <c r="B1247" s="75" t="s">
        <v>875</v>
      </c>
      <c r="C1247" s="75" t="s">
        <v>887</v>
      </c>
      <c r="D1247" s="75">
        <v>95972</v>
      </c>
      <c r="E1247" s="75" t="s">
        <v>105</v>
      </c>
      <c r="G1247" s="75" t="s">
        <v>113</v>
      </c>
      <c r="H1247" s="75">
        <v>11</v>
      </c>
    </row>
    <row r="1248" spans="2:8">
      <c r="B1248" s="75" t="s">
        <v>875</v>
      </c>
      <c r="C1248" s="75" t="s">
        <v>536</v>
      </c>
      <c r="D1248" s="75">
        <v>95977</v>
      </c>
      <c r="E1248" s="75" t="s">
        <v>105</v>
      </c>
      <c r="G1248" s="75" t="s">
        <v>113</v>
      </c>
      <c r="H1248" s="75">
        <v>11</v>
      </c>
    </row>
    <row r="1249" spans="2:8">
      <c r="B1249" s="75" t="s">
        <v>875</v>
      </c>
      <c r="C1249" s="75" t="s">
        <v>888</v>
      </c>
      <c r="D1249" s="75">
        <v>95692</v>
      </c>
      <c r="E1249" s="75" t="s">
        <v>108</v>
      </c>
      <c r="G1249" s="75" t="s">
        <v>113</v>
      </c>
      <c r="H1249" s="75">
        <v>11</v>
      </c>
    </row>
  </sheetData>
  <autoFilter ref="B1:H1249" xr:uid="{B3C16060-0AB3-4708-8754-63C437274649}"/>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83847E-7849-4D37-A32B-0D4BCFE6882E}">
  <sheetPr codeName="Sheet3"/>
  <dimension ref="A1:N34"/>
  <sheetViews>
    <sheetView showGridLines="0" tabSelected="1" zoomScaleNormal="100" workbookViewId="0">
      <selection activeCell="F22" sqref="F22"/>
    </sheetView>
  </sheetViews>
  <sheetFormatPr defaultColWidth="8.88671875" defaultRowHeight="14.4"/>
  <cols>
    <col min="1" max="1" width="9.88671875" style="3" customWidth="1"/>
    <col min="2" max="2" width="25.44140625" customWidth="1"/>
    <col min="3" max="3" width="56.44140625" customWidth="1"/>
    <col min="4" max="4" width="2.44140625" style="75" customWidth="1"/>
    <col min="5" max="5" width="8.88671875" customWidth="1"/>
    <col min="7" max="7" width="8.88671875" customWidth="1"/>
  </cols>
  <sheetData>
    <row r="1" spans="2:14" s="3" customFormat="1">
      <c r="D1" s="75"/>
    </row>
    <row r="2" spans="2:14" s="3" customFormat="1" ht="36">
      <c r="B2"/>
      <c r="C2" s="15" t="s">
        <v>990</v>
      </c>
      <c r="D2" s="15"/>
      <c r="E2" s="75"/>
      <c r="F2" s="75"/>
      <c r="G2" s="75"/>
      <c r="H2" s="75"/>
      <c r="I2" s="75"/>
      <c r="J2" s="75"/>
    </row>
    <row r="3" spans="2:14" s="3" customFormat="1" ht="6" customHeight="1">
      <c r="D3" s="75"/>
      <c r="E3" s="75"/>
      <c r="F3" s="75"/>
      <c r="G3" s="75"/>
      <c r="H3" s="75"/>
      <c r="I3" s="75"/>
      <c r="J3" s="75"/>
    </row>
    <row r="4" spans="2:14" s="3" customFormat="1" ht="15" customHeight="1">
      <c r="B4" s="113" t="s">
        <v>895</v>
      </c>
      <c r="C4" s="113"/>
      <c r="D4" s="102"/>
      <c r="E4" s="75"/>
      <c r="F4" s="75"/>
      <c r="G4" s="75"/>
      <c r="H4" s="75"/>
      <c r="I4" s="75"/>
      <c r="J4" s="75"/>
    </row>
    <row r="5" spans="2:14" s="3" customFormat="1" ht="30" customHeight="1">
      <c r="B5" s="113"/>
      <c r="C5" s="113"/>
      <c r="D5" s="102"/>
      <c r="L5"/>
      <c r="M5"/>
    </row>
    <row r="6" spans="2:14" s="3" customFormat="1">
      <c r="B6" s="14" t="s">
        <v>0</v>
      </c>
      <c r="C6" s="99">
        <v>94598</v>
      </c>
      <c r="D6" s="92"/>
      <c r="E6" s="75" t="str">
        <f>IF('HVAC HP Energy Cost Estimator'!C6="","",IF('Matrix Lookups'!B15="Zip Code not in PG&amp;E Electric Territory","Zip Code not in PG&amp;E Electric Territory",""))</f>
        <v/>
      </c>
      <c r="F6" s="75"/>
      <c r="G6" s="75"/>
      <c r="H6" s="75"/>
      <c r="J6" s="109"/>
      <c r="K6" s="109"/>
      <c r="L6" s="109"/>
      <c r="M6" s="109"/>
    </row>
    <row r="7" spans="2:14">
      <c r="B7" s="14" t="s">
        <v>28</v>
      </c>
      <c r="C7" s="80" t="s">
        <v>4</v>
      </c>
      <c r="D7" s="92"/>
      <c r="E7" s="3"/>
      <c r="F7" s="3"/>
      <c r="G7" s="3"/>
      <c r="H7" s="3"/>
      <c r="J7" s="109"/>
      <c r="K7" s="109"/>
      <c r="L7" s="109"/>
      <c r="M7" s="109"/>
    </row>
    <row r="8" spans="2:14" s="75" customFormat="1">
      <c r="B8" s="14" t="s">
        <v>906</v>
      </c>
      <c r="C8" s="80" t="s">
        <v>908</v>
      </c>
      <c r="D8" s="92"/>
      <c r="J8" s="110"/>
      <c r="K8" s="110"/>
      <c r="L8" s="110"/>
      <c r="M8" s="110"/>
    </row>
    <row r="9" spans="2:14" s="75" customFormat="1">
      <c r="B9" s="14"/>
      <c r="C9" s="16"/>
      <c r="D9" s="93"/>
    </row>
    <row r="10" spans="2:14">
      <c r="B10" s="14" t="s">
        <v>29</v>
      </c>
      <c r="C10" s="80" t="s">
        <v>12</v>
      </c>
      <c r="D10" s="92"/>
      <c r="E10" s="115" t="s">
        <v>960</v>
      </c>
      <c r="F10" s="116"/>
      <c r="G10" s="116"/>
      <c r="H10" s="117"/>
      <c r="L10" s="75"/>
      <c r="M10" s="75"/>
      <c r="N10" s="75"/>
    </row>
    <row r="11" spans="2:14" s="3" customFormat="1">
      <c r="B11" s="14" t="s">
        <v>913</v>
      </c>
      <c r="C11" s="80" t="s">
        <v>933</v>
      </c>
      <c r="D11" s="92"/>
      <c r="E11" s="118"/>
      <c r="F11" s="119"/>
      <c r="G11" s="119"/>
      <c r="H11" s="120"/>
    </row>
    <row r="12" spans="2:14" s="3" customFormat="1">
      <c r="B12" s="14"/>
      <c r="C12" s="90" t="str">
        <f>IF(C11='Matrix Lookups'!$N$10,"Note that EV consumption is not modeled in the calculations","")</f>
        <v/>
      </c>
      <c r="D12" s="94"/>
    </row>
    <row r="13" spans="2:14">
      <c r="B13" s="14" t="s">
        <v>30</v>
      </c>
      <c r="C13" s="80" t="s">
        <v>16</v>
      </c>
      <c r="D13" s="92"/>
      <c r="E13" s="115" t="s">
        <v>961</v>
      </c>
      <c r="F13" s="116"/>
      <c r="G13" s="116"/>
      <c r="H13" s="117"/>
    </row>
    <row r="14" spans="2:14" s="3" customFormat="1">
      <c r="B14" s="14" t="s">
        <v>915</v>
      </c>
      <c r="C14" s="80" t="s">
        <v>977</v>
      </c>
      <c r="D14" s="92"/>
      <c r="E14" s="118"/>
      <c r="F14" s="119"/>
      <c r="G14" s="119"/>
      <c r="H14" s="120"/>
    </row>
    <row r="15" spans="2:14">
      <c r="B15" s="14"/>
      <c r="C15" s="91" t="str">
        <f>IF(C14='Matrix Lookups'!$N$10,"Note that EV consumption is not modeled in the calculations","")</f>
        <v/>
      </c>
      <c r="D15" s="95"/>
      <c r="E15" s="3"/>
      <c r="F15" s="3"/>
      <c r="G15" s="3"/>
      <c r="H15" s="3"/>
    </row>
    <row r="16" spans="2:14">
      <c r="B16" s="14" t="s">
        <v>31</v>
      </c>
      <c r="C16" s="78">
        <f>IFERROR(IF('Supplemental Data'!C17="N/A","N/A",1-'Supplemental Data'!C21/'Supplemental Data'!C20),"")</f>
        <v>0.40299195022536149</v>
      </c>
      <c r="D16" s="96"/>
      <c r="E16" s="3"/>
      <c r="F16" s="3"/>
      <c r="G16" s="3"/>
      <c r="H16" s="3"/>
    </row>
    <row r="17" spans="2:8">
      <c r="B17" s="14" t="s">
        <v>32</v>
      </c>
      <c r="C17" s="78">
        <f>IFERROR(IF('Supplemental Data'!C13="N/A","N/A",1-'Supplemental Data'!C13/'Supplemental Data'!C8),"")</f>
        <v>0.49570161509787469</v>
      </c>
      <c r="D17" s="96"/>
      <c r="E17" s="3"/>
      <c r="F17" s="3"/>
      <c r="G17" s="3"/>
      <c r="H17" s="3"/>
    </row>
    <row r="18" spans="2:8">
      <c r="B18" s="14" t="s">
        <v>33</v>
      </c>
      <c r="C18" s="78">
        <f>IFERROR(IF('Supplemental Data'!C14="N/A","N/A",1-'Supplemental Data'!C14/'Supplemental Data'!C9),"")</f>
        <v>0.46318804924427381</v>
      </c>
      <c r="D18" s="96"/>
      <c r="E18" s="3"/>
      <c r="F18" s="3"/>
      <c r="G18" s="3"/>
      <c r="H18" s="3"/>
    </row>
    <row r="19" spans="2:8">
      <c r="B19" s="3"/>
      <c r="C19" s="3"/>
      <c r="D19" s="23"/>
      <c r="E19" s="3"/>
      <c r="F19" s="3"/>
      <c r="G19" s="3"/>
      <c r="H19" s="3"/>
    </row>
    <row r="20" spans="2:8">
      <c r="B20" s="14" t="s">
        <v>912</v>
      </c>
      <c r="C20" s="81">
        <v>300</v>
      </c>
      <c r="D20" s="97"/>
      <c r="E20" s="3"/>
      <c r="F20" s="3"/>
      <c r="G20" s="3"/>
      <c r="H20" s="3"/>
    </row>
    <row r="21" spans="2:8">
      <c r="B21" s="14" t="s">
        <v>34</v>
      </c>
      <c r="C21" s="79">
        <f>IFERROR(C20*(1-C16),"")</f>
        <v>179.10241493239155</v>
      </c>
      <c r="D21" s="98"/>
      <c r="E21" s="3"/>
      <c r="F21" s="3"/>
      <c r="G21" s="3"/>
      <c r="H21" s="3"/>
    </row>
    <row r="22" spans="2:8">
      <c r="B22" s="14" t="s">
        <v>35</v>
      </c>
      <c r="C22" s="79">
        <f>IFERROR(C20*C16,"")</f>
        <v>120.89758506760845</v>
      </c>
      <c r="D22" s="98"/>
      <c r="E22" s="3"/>
      <c r="F22" s="3"/>
      <c r="G22" s="3"/>
      <c r="H22" s="3"/>
    </row>
    <row r="23" spans="2:8">
      <c r="B23" s="14" t="s">
        <v>36</v>
      </c>
      <c r="C23" s="79">
        <f>IFERROR(C22*12,"")</f>
        <v>1450.7710208113012</v>
      </c>
      <c r="D23" s="98"/>
      <c r="E23" s="3"/>
      <c r="F23" s="3"/>
      <c r="G23" s="3"/>
      <c r="H23" s="3"/>
    </row>
    <row r="24" spans="2:8">
      <c r="B24" s="3"/>
      <c r="C24" s="3"/>
      <c r="E24" s="3"/>
      <c r="F24" s="3"/>
      <c r="G24" s="3"/>
      <c r="H24" s="3"/>
    </row>
    <row r="25" spans="2:8" ht="25.2" customHeight="1">
      <c r="B25" s="114" t="s">
        <v>991</v>
      </c>
      <c r="C25" s="114"/>
      <c r="E25" s="3"/>
      <c r="F25" s="3"/>
      <c r="G25" s="3"/>
      <c r="H25" s="3"/>
    </row>
    <row r="26" spans="2:8">
      <c r="B26" s="3"/>
      <c r="C26" s="3"/>
      <c r="E26" s="3"/>
      <c r="F26" s="3"/>
      <c r="G26" s="3"/>
      <c r="H26" s="3"/>
    </row>
    <row r="27" spans="2:8">
      <c r="B27" s="3"/>
      <c r="C27" s="3"/>
      <c r="E27" s="3"/>
      <c r="F27" s="3"/>
      <c r="G27" s="3"/>
      <c r="H27" s="3"/>
    </row>
    <row r="28" spans="2:8">
      <c r="B28" s="3"/>
      <c r="C28" s="3"/>
      <c r="E28" s="3"/>
      <c r="F28" s="3"/>
      <c r="G28" s="3"/>
      <c r="H28" s="3"/>
    </row>
    <row r="29" spans="2:8">
      <c r="B29" s="3"/>
      <c r="C29" s="3"/>
      <c r="E29" s="3"/>
      <c r="F29" s="3"/>
      <c r="G29" s="3"/>
      <c r="H29" s="3"/>
    </row>
    <row r="30" spans="2:8">
      <c r="B30" s="3"/>
      <c r="C30" s="3"/>
      <c r="E30" s="3"/>
      <c r="F30" s="3"/>
      <c r="G30" s="3"/>
      <c r="H30" s="3"/>
    </row>
    <row r="31" spans="2:8">
      <c r="B31" s="3"/>
      <c r="C31" s="3"/>
      <c r="E31" s="3"/>
      <c r="F31" s="3"/>
      <c r="G31" s="3"/>
      <c r="H31" s="3"/>
    </row>
    <row r="32" spans="2:8">
      <c r="B32" s="3"/>
      <c r="C32" s="3"/>
      <c r="E32" s="3"/>
      <c r="F32" s="3"/>
      <c r="G32" s="3"/>
      <c r="H32" s="3"/>
    </row>
    <row r="33" spans="2:8">
      <c r="B33" s="3"/>
      <c r="C33" s="3"/>
      <c r="E33" s="3"/>
      <c r="F33" s="3"/>
      <c r="G33" s="3"/>
      <c r="H33" s="3"/>
    </row>
    <row r="34" spans="2:8">
      <c r="B34" s="3"/>
      <c r="C34" s="3"/>
      <c r="E34" s="3"/>
      <c r="F34" s="3"/>
      <c r="G34" s="3"/>
      <c r="H34" s="3"/>
    </row>
  </sheetData>
  <sheetProtection algorithmName="SHA-512" hashValue="boFGvYs7zVB0QTeRSFY6IeLI9qIVMImNNveP/8ErT2lQimvCV/tKr2kAxvoUTiwMu4ML00qSbS05sFFf2UT5PQ==" saltValue="HE68SW1Zkah7flpHVnG1qg==" spinCount="100000" sheet="1" objects="1" scenarios="1"/>
  <mergeCells count="4">
    <mergeCell ref="B4:C5"/>
    <mergeCell ref="B25:C25"/>
    <mergeCell ref="E10:H11"/>
    <mergeCell ref="E13:H14"/>
  </mergeCells>
  <dataValidations count="2">
    <dataValidation allowBlank="1" showInputMessage="1" showErrorMessage="1" prompt="Enter customer Zip Code to populate customer Climate Zone and PG&amp;E Baseline Territory in the two yellow cells below" sqref="C6 J6 J8:M8" xr:uid="{33FABC85-5572-465B-BDA2-B7EDB59A7C14}"/>
    <dataValidation allowBlank="1" showInputMessage="1" showErrorMessage="1" prompt="Enter customer typical monthly bill amount (Gas &amp; Electric) to see the estimated new bill and savings below." sqref="C20" xr:uid="{0F57426F-8391-4E9B-BC58-4964A214E489}"/>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4</xdr:col>
                    <xdr:colOff>228600</xdr:colOff>
                    <xdr:row>9</xdr:row>
                    <xdr:rowOff>167640</xdr:rowOff>
                  </from>
                  <to>
                    <xdr:col>4</xdr:col>
                    <xdr:colOff>541020</xdr:colOff>
                    <xdr:row>11</xdr:row>
                    <xdr:rowOff>22860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5</xdr:col>
                    <xdr:colOff>426720</xdr:colOff>
                    <xdr:row>10</xdr:row>
                    <xdr:rowOff>0</xdr:rowOff>
                  </from>
                  <to>
                    <xdr:col>7</xdr:col>
                    <xdr:colOff>251460</xdr:colOff>
                    <xdr:row>11</xdr:row>
                    <xdr:rowOff>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4</xdr:col>
                    <xdr:colOff>228600</xdr:colOff>
                    <xdr:row>12</xdr:row>
                    <xdr:rowOff>175260</xdr:rowOff>
                  </from>
                  <to>
                    <xdr:col>4</xdr:col>
                    <xdr:colOff>541020</xdr:colOff>
                    <xdr:row>14</xdr:row>
                    <xdr:rowOff>30480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5</xdr:col>
                    <xdr:colOff>426720</xdr:colOff>
                    <xdr:row>13</xdr:row>
                    <xdr:rowOff>7620</xdr:rowOff>
                  </from>
                  <to>
                    <xdr:col>7</xdr:col>
                    <xdr:colOff>251460</xdr:colOff>
                    <xdr:row>14</xdr:row>
                    <xdr:rowOff>22860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allowBlank="1" showInputMessage="1" showErrorMessage="1" prompt="Select the range of the home vintage that is applicable to the customer home." xr:uid="{D44CED6D-90E4-4A6D-8556-2E4451B4A243}">
          <x14:formula1>
            <xm:f>'Matrix Lookups'!$L$4:$L$7</xm:f>
          </x14:formula1>
          <xm:sqref>C7</xm:sqref>
        </x14:dataValidation>
        <x14:dataValidation type="list" allowBlank="1" showInputMessage="1" showErrorMessage="1" prompt="Select the gas provider that is applicable to the customer home." xr:uid="{27446FEA-484B-4DC9-B9F5-C205F78742D7}">
          <x14:formula1>
            <xm:f>'Matrix Lookups'!$H$4:$H$6</xm:f>
          </x14:formula1>
          <xm:sqref>C8</xm:sqref>
        </x14:dataValidation>
        <x14:dataValidation type="list" allowBlank="1" showInputMessage="1" showErrorMessage="1" prompt="Select the current system of the customer's home. If not listed, select the closest option." xr:uid="{B126AD42-DC27-43A7-8CD3-5642C5B64218}">
          <x14:formula1>
            <xm:f>'Matrix Lookups'!$M$4:$M$13</xm:f>
          </x14:formula1>
          <xm:sqref>C10</xm:sqref>
        </x14:dataValidation>
        <x14:dataValidation type="list" allowBlank="1" showInputMessage="1" showErrorMessage="1" prompt="Select the proposed system type that the customer would like to compare to their current system to." xr:uid="{49DEF5AF-5AD6-4575-AAF1-BD452CEDDDDB}">
          <x14:formula1>
            <xm:f>'Matrix Lookups'!$V$4:$V$7</xm:f>
          </x14:formula1>
          <xm:sqref>C13</xm:sqref>
        </x14:dataValidation>
        <x14:dataValidation type="list" allowBlank="1" showInputMessage="1" showErrorMessage="1" xr:uid="{C2FA72A6-4016-493C-A4FB-A6A6836FB2B4}">
          <x14:formula1>
            <xm:f>'Matrix Lookups'!$N$4:$N$10</xm:f>
          </x14:formula1>
          <xm:sqref>C11</xm:sqref>
        </x14:dataValidation>
        <x14:dataValidation type="list" allowBlank="1" showInputMessage="1" showErrorMessage="1" prompt="Select the new PG&amp;E rate plan that the customer would like to compare to their current rate." xr:uid="{30B73FEF-B4E9-4428-8779-36E7C09F44EB}">
          <x14:formula1>
            <xm:f>'Matrix Lookups'!$M$29:$M$34</xm:f>
          </x14:formula1>
          <xm:sqref>C14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0E552-8CC0-4C90-9BE8-B8DF46FE64FD}">
  <sheetPr codeName="Sheet4"/>
  <dimension ref="B1:B47"/>
  <sheetViews>
    <sheetView showGridLines="0" zoomScale="103" zoomScaleNormal="100" workbookViewId="0"/>
  </sheetViews>
  <sheetFormatPr defaultColWidth="8.77734375" defaultRowHeight="14.4"/>
  <cols>
    <col min="1" max="1" width="2.6640625" style="36" customWidth="1"/>
    <col min="2" max="2" width="133.77734375" style="40" customWidth="1"/>
    <col min="3" max="16384" width="8.77734375" style="36"/>
  </cols>
  <sheetData>
    <row r="1" spans="2:2" ht="21">
      <c r="B1" s="35" t="s">
        <v>988</v>
      </c>
    </row>
    <row r="3" spans="2:2" ht="46.8">
      <c r="B3" s="37" t="s">
        <v>981</v>
      </c>
    </row>
    <row r="4" spans="2:2" ht="55.8" customHeight="1">
      <c r="B4" s="37" t="s">
        <v>896</v>
      </c>
    </row>
    <row r="5" spans="2:2" ht="61.2">
      <c r="B5" s="38" t="s">
        <v>982</v>
      </c>
    </row>
    <row r="6" spans="2:2" ht="61.2">
      <c r="B6" s="37" t="s">
        <v>944</v>
      </c>
    </row>
    <row r="7" spans="2:2" ht="70.8" customHeight="1">
      <c r="B7" s="37" t="s">
        <v>983</v>
      </c>
    </row>
    <row r="8" spans="2:2" ht="403.2">
      <c r="B8" s="37" t="s">
        <v>1012</v>
      </c>
    </row>
    <row r="9" spans="2:2" ht="115.2">
      <c r="B9" s="37" t="s">
        <v>945</v>
      </c>
    </row>
    <row r="10" spans="2:2" ht="187.2">
      <c r="B10" s="37" t="s">
        <v>946</v>
      </c>
    </row>
    <row r="11" spans="2:2" ht="129.6">
      <c r="B11" s="37" t="s">
        <v>984</v>
      </c>
    </row>
    <row r="12" spans="2:2" ht="100.8">
      <c r="B12" s="37" t="s">
        <v>947</v>
      </c>
    </row>
    <row r="13" spans="2:2" ht="115.2">
      <c r="B13" s="37" t="s">
        <v>1013</v>
      </c>
    </row>
    <row r="14" spans="2:2" ht="43.2">
      <c r="B14" s="37" t="s">
        <v>985</v>
      </c>
    </row>
    <row r="15" spans="2:2" ht="73.2">
      <c r="B15" s="37" t="s">
        <v>1002</v>
      </c>
    </row>
    <row r="16" spans="2:2">
      <c r="B16" s="39" t="s">
        <v>47</v>
      </c>
    </row>
    <row r="17" spans="2:2" ht="86.4">
      <c r="B17" s="37" t="s">
        <v>1016</v>
      </c>
    </row>
    <row r="18" spans="2:2" ht="116.4">
      <c r="B18" s="105" t="s">
        <v>999</v>
      </c>
    </row>
    <row r="19" spans="2:2">
      <c r="B19" s="107" t="s">
        <v>979</v>
      </c>
    </row>
    <row r="20" spans="2:2" ht="100.8">
      <c r="B20" s="105" t="s">
        <v>986</v>
      </c>
    </row>
    <row r="21" spans="2:2">
      <c r="B21" s="107" t="s">
        <v>979</v>
      </c>
    </row>
    <row r="22" spans="2:2">
      <c r="B22" s="108" t="s">
        <v>987</v>
      </c>
    </row>
    <row r="23" spans="2:2">
      <c r="B23" s="107" t="s">
        <v>979</v>
      </c>
    </row>
    <row r="24" spans="2:2" ht="172.8" customHeight="1">
      <c r="B24" s="37" t="s">
        <v>943</v>
      </c>
    </row>
    <row r="25" spans="2:2" ht="46.8">
      <c r="B25" s="37" t="s">
        <v>948</v>
      </c>
    </row>
    <row r="26" spans="2:2" ht="43.2">
      <c r="B26" s="37" t="s">
        <v>949</v>
      </c>
    </row>
    <row r="27" spans="2:2" ht="43.2">
      <c r="B27" s="37" t="s">
        <v>950</v>
      </c>
    </row>
    <row r="28" spans="2:2" ht="43.2">
      <c r="B28" s="37" t="s">
        <v>951</v>
      </c>
    </row>
    <row r="29" spans="2:2" ht="28.8">
      <c r="B29" s="37" t="s">
        <v>49</v>
      </c>
    </row>
    <row r="30" spans="2:2" ht="43.2">
      <c r="B30" s="37" t="s">
        <v>50</v>
      </c>
    </row>
    <row r="31" spans="2:2" ht="34.950000000000003" customHeight="1">
      <c r="B31" s="37" t="s">
        <v>51</v>
      </c>
    </row>
    <row r="32" spans="2:2" ht="34.950000000000003" customHeight="1">
      <c r="B32" s="105" t="s">
        <v>997</v>
      </c>
    </row>
    <row r="33" spans="2:2" ht="46.8">
      <c r="B33" s="37" t="s">
        <v>952</v>
      </c>
    </row>
    <row r="34" spans="2:2" ht="61.2">
      <c r="B34" s="105" t="s">
        <v>996</v>
      </c>
    </row>
    <row r="35" spans="2:2">
      <c r="B35" s="106" t="s">
        <v>1</v>
      </c>
    </row>
    <row r="36" spans="2:2" ht="43.2">
      <c r="B36" s="42" t="s">
        <v>103</v>
      </c>
    </row>
    <row r="37" spans="2:2" ht="28.8">
      <c r="B37" s="42" t="s">
        <v>52</v>
      </c>
    </row>
    <row r="38" spans="2:2" ht="57.6">
      <c r="B38" s="37" t="s">
        <v>995</v>
      </c>
    </row>
    <row r="39" spans="2:2">
      <c r="B39" s="41" t="s">
        <v>55</v>
      </c>
    </row>
    <row r="40" spans="2:2" ht="28.8">
      <c r="B40" s="37" t="s">
        <v>53</v>
      </c>
    </row>
    <row r="41" spans="2:2" ht="86.4">
      <c r="B41" s="37" t="s">
        <v>54</v>
      </c>
    </row>
    <row r="42" spans="2:2">
      <c r="B42" s="41" t="s">
        <v>55</v>
      </c>
    </row>
    <row r="43" spans="2:2" ht="43.2">
      <c r="B43" s="105" t="s">
        <v>994</v>
      </c>
    </row>
    <row r="44" spans="2:2">
      <c r="B44" s="39" t="s">
        <v>48</v>
      </c>
    </row>
    <row r="45" spans="2:2" ht="61.2">
      <c r="B45" s="37" t="s">
        <v>1001</v>
      </c>
    </row>
    <row r="46" spans="2:2" ht="46.2" customHeight="1">
      <c r="B46" s="44" t="s">
        <v>1000</v>
      </c>
    </row>
    <row r="47" spans="2:2" ht="75.599999999999994">
      <c r="B47" s="37" t="s">
        <v>953</v>
      </c>
    </row>
  </sheetData>
  <sheetProtection algorithmName="SHA-512" hashValue="Lw5OQ8NBA1GA8RpvSX/HIj7+589LODreGEvnLal0NvCZEbEFleZMjZn2lK9KAw2YyLvvgroXoQNVc1MhhJtIwQ==" saltValue="S0F5D32W1NROIRoReCod7Q==" spinCount="100000" sheet="1" objects="1" scenarios="1"/>
  <hyperlinks>
    <hyperlink ref="B19" r:id="rId1" xr:uid="{81C15488-174D-42D0-A906-7D48F0F3E641}"/>
    <hyperlink ref="B21" r:id="rId2" xr:uid="{18AE382D-4DDC-44F2-AC28-6B59D8194772}"/>
    <hyperlink ref="B23" r:id="rId3" xr:uid="{6D61B8C0-4ED9-484E-807F-2D4C3C14C9D2}"/>
    <hyperlink ref="B42" r:id="rId4" xr:uid="{033E444A-DDEC-4245-8F3A-31AA15E897FA}"/>
    <hyperlink ref="B44" r:id="rId5" xr:uid="{AB1739FC-7E68-4B4E-BF25-6396D0AD4C31}"/>
    <hyperlink ref="B16" r:id="rId6" xr:uid="{6C219C11-CAA6-4517-BAAC-ACDD7D88E071}"/>
    <hyperlink ref="B39" r:id="rId7" xr:uid="{10DE6688-31EC-44C3-8EC5-A735CE360279}"/>
    <hyperlink ref="B35" r:id="rId8" xr:uid="{1B392FC7-B825-478C-8FCC-7630C5B07D6C}"/>
  </hyperlinks>
  <pageMargins left="0.25" right="0.25" top="0.75" bottom="0.75" header="0.3" footer="0.3"/>
  <pageSetup orientation="landscape" r:id="rId9"/>
  <drawing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90D79-B251-4151-93F8-9C8D84DFE5A9}">
  <sheetPr codeName="Sheet5"/>
  <dimension ref="A1:F20"/>
  <sheetViews>
    <sheetView showGridLines="0" workbookViewId="0"/>
  </sheetViews>
  <sheetFormatPr defaultColWidth="8.77734375" defaultRowHeight="14.4"/>
  <cols>
    <col min="1" max="1" width="2.6640625" style="36" customWidth="1"/>
    <col min="2" max="2" width="25.33203125" style="36" bestFit="1" customWidth="1"/>
    <col min="3" max="6" width="25.77734375" style="36" customWidth="1"/>
    <col min="7" max="16384" width="8.77734375" style="36"/>
  </cols>
  <sheetData>
    <row r="1" spans="1:6" ht="21.6" thickBot="1">
      <c r="B1" s="46" t="s">
        <v>56</v>
      </c>
      <c r="D1" s="47"/>
      <c r="E1" s="47"/>
      <c r="F1" s="47"/>
    </row>
    <row r="2" spans="1:6" ht="15" thickBot="1">
      <c r="B2" s="47"/>
      <c r="C2" s="70" t="s">
        <v>4</v>
      </c>
      <c r="D2" s="71" t="s">
        <v>6</v>
      </c>
      <c r="E2" s="71" t="s">
        <v>8</v>
      </c>
      <c r="F2" s="72" t="s">
        <v>57</v>
      </c>
    </row>
    <row r="3" spans="1:6">
      <c r="B3" s="48" t="s">
        <v>58</v>
      </c>
      <c r="C3" s="49">
        <v>1400</v>
      </c>
      <c r="D3" s="50">
        <v>2100</v>
      </c>
      <c r="E3" s="50">
        <v>2100</v>
      </c>
      <c r="F3" s="51">
        <v>2700</v>
      </c>
    </row>
    <row r="4" spans="1:6">
      <c r="B4" s="52" t="s">
        <v>59</v>
      </c>
      <c r="C4" s="53">
        <v>1</v>
      </c>
      <c r="D4" s="54">
        <v>1</v>
      </c>
      <c r="E4" s="54">
        <v>1</v>
      </c>
      <c r="F4" s="55">
        <v>2</v>
      </c>
    </row>
    <row r="5" spans="1:6">
      <c r="B5" s="52" t="s">
        <v>60</v>
      </c>
      <c r="C5" s="53" t="s">
        <v>61</v>
      </c>
      <c r="D5" s="54" t="s">
        <v>61</v>
      </c>
      <c r="E5" s="54" t="s">
        <v>62</v>
      </c>
      <c r="F5" s="55" t="s">
        <v>62</v>
      </c>
    </row>
    <row r="6" spans="1:6">
      <c r="B6" s="52" t="s">
        <v>63</v>
      </c>
      <c r="C6" s="53" t="s">
        <v>64</v>
      </c>
      <c r="D6" s="54" t="s">
        <v>65</v>
      </c>
      <c r="E6" s="54" t="s">
        <v>65</v>
      </c>
      <c r="F6" s="55" t="s">
        <v>66</v>
      </c>
    </row>
    <row r="7" spans="1:6">
      <c r="B7" s="52" t="s">
        <v>67</v>
      </c>
      <c r="C7" s="53" t="s">
        <v>68</v>
      </c>
      <c r="D7" s="54" t="s">
        <v>68</v>
      </c>
      <c r="E7" s="54" t="s">
        <v>69</v>
      </c>
      <c r="F7" s="55" t="s">
        <v>69</v>
      </c>
    </row>
    <row r="8" spans="1:6">
      <c r="B8" s="52" t="s">
        <v>70</v>
      </c>
      <c r="C8" s="53" t="s">
        <v>71</v>
      </c>
      <c r="D8" s="54" t="s">
        <v>71</v>
      </c>
      <c r="E8" s="54" t="s">
        <v>72</v>
      </c>
      <c r="F8" s="55" t="s">
        <v>73</v>
      </c>
    </row>
    <row r="9" spans="1:6" s="44" customFormat="1">
      <c r="A9" s="36"/>
      <c r="B9" s="56" t="s">
        <v>74</v>
      </c>
      <c r="C9" s="57">
        <v>0.15</v>
      </c>
      <c r="D9" s="58">
        <v>0.15</v>
      </c>
      <c r="E9" s="58">
        <v>0.2</v>
      </c>
      <c r="F9" s="59">
        <v>0.2</v>
      </c>
    </row>
    <row r="10" spans="1:6">
      <c r="B10" s="52" t="s">
        <v>75</v>
      </c>
      <c r="C10" s="53" t="s">
        <v>76</v>
      </c>
      <c r="D10" s="54" t="s">
        <v>76</v>
      </c>
      <c r="E10" s="54" t="s">
        <v>76</v>
      </c>
      <c r="F10" s="55" t="s">
        <v>77</v>
      </c>
    </row>
    <row r="11" spans="1:6">
      <c r="B11" s="52" t="s">
        <v>78</v>
      </c>
      <c r="C11" s="53" t="s">
        <v>79</v>
      </c>
      <c r="D11" s="54" t="s">
        <v>80</v>
      </c>
      <c r="E11" s="54" t="s">
        <v>81</v>
      </c>
      <c r="F11" s="55" t="s">
        <v>82</v>
      </c>
    </row>
    <row r="12" spans="1:6" s="44" customFormat="1">
      <c r="A12" s="36"/>
      <c r="B12" s="56" t="s">
        <v>83</v>
      </c>
      <c r="C12" s="60" t="s">
        <v>84</v>
      </c>
      <c r="D12" s="61" t="s">
        <v>84</v>
      </c>
      <c r="E12" s="61" t="s">
        <v>85</v>
      </c>
      <c r="F12" s="62" t="s">
        <v>86</v>
      </c>
    </row>
    <row r="13" spans="1:6">
      <c r="B13" s="52" t="s">
        <v>87</v>
      </c>
      <c r="C13" s="53" t="s">
        <v>88</v>
      </c>
      <c r="D13" s="54" t="s">
        <v>88</v>
      </c>
      <c r="E13" s="54" t="s">
        <v>88</v>
      </c>
      <c r="F13" s="55" t="s">
        <v>89</v>
      </c>
    </row>
    <row r="14" spans="1:6">
      <c r="B14" s="52" t="s">
        <v>90</v>
      </c>
      <c r="C14" s="53" t="s">
        <v>88</v>
      </c>
      <c r="D14" s="54" t="s">
        <v>88</v>
      </c>
      <c r="E14" s="54" t="s">
        <v>88</v>
      </c>
      <c r="F14" s="55" t="s">
        <v>91</v>
      </c>
    </row>
    <row r="15" spans="1:6">
      <c r="B15" s="52" t="s">
        <v>92</v>
      </c>
      <c r="C15" s="53" t="s">
        <v>93</v>
      </c>
      <c r="D15" s="54" t="s">
        <v>93</v>
      </c>
      <c r="E15" s="54" t="s">
        <v>94</v>
      </c>
      <c r="F15" s="55" t="s">
        <v>94</v>
      </c>
    </row>
    <row r="16" spans="1:6">
      <c r="B16" s="52" t="s">
        <v>95</v>
      </c>
      <c r="C16" s="53" t="s">
        <v>96</v>
      </c>
      <c r="D16" s="54" t="s">
        <v>96</v>
      </c>
      <c r="E16" s="54" t="s">
        <v>96</v>
      </c>
      <c r="F16" s="55" t="s">
        <v>97</v>
      </c>
    </row>
    <row r="17" spans="2:6">
      <c r="B17" s="52" t="s">
        <v>98</v>
      </c>
      <c r="C17" s="53" t="s">
        <v>1014</v>
      </c>
      <c r="D17" s="54" t="s">
        <v>1014</v>
      </c>
      <c r="E17" s="54" t="s">
        <v>1014</v>
      </c>
      <c r="F17" s="55" t="s">
        <v>1014</v>
      </c>
    </row>
    <row r="18" spans="2:6">
      <c r="B18" s="52" t="s">
        <v>99</v>
      </c>
      <c r="C18" s="53" t="s">
        <v>100</v>
      </c>
      <c r="D18" s="54" t="s">
        <v>100</v>
      </c>
      <c r="E18" s="54" t="s">
        <v>100</v>
      </c>
      <c r="F18" s="55" t="s">
        <v>100</v>
      </c>
    </row>
    <row r="19" spans="2:6">
      <c r="B19" s="52" t="s">
        <v>101</v>
      </c>
      <c r="C19" s="63">
        <v>0.77</v>
      </c>
      <c r="D19" s="64">
        <f>C19</f>
        <v>0.77</v>
      </c>
      <c r="E19" s="64">
        <f>D19</f>
        <v>0.77</v>
      </c>
      <c r="F19" s="65">
        <f>E19</f>
        <v>0.77</v>
      </c>
    </row>
    <row r="20" spans="2:6" ht="15" thickBot="1">
      <c r="B20" s="66" t="s">
        <v>102</v>
      </c>
      <c r="C20" s="67">
        <v>1978</v>
      </c>
      <c r="D20" s="68">
        <v>1987</v>
      </c>
      <c r="E20" s="68">
        <v>2001</v>
      </c>
      <c r="F20" s="69">
        <v>2013</v>
      </c>
    </row>
  </sheetData>
  <sheetProtection algorithmName="SHA-512" hashValue="3tixtZx/692K/HIjqxMvGxP8AAzv0I+pi9W5ymcPHf1+k3evdoETiWbkc8JlGW6n+1MXlmSKuUBB/zW35SwGgw==" saltValue="vX3nrnAgzX7pGl/7Mljtfg=="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763358-A316-4E76-9AD6-E63683E9FC7C}">
  <sheetPr codeName="Sheet6">
    <tabColor theme="0" tint="-0.499984740745262"/>
  </sheetPr>
  <dimension ref="A2:E24"/>
  <sheetViews>
    <sheetView showGridLines="0" zoomScale="99" zoomScaleNormal="100" workbookViewId="0">
      <selection activeCell="C6" sqref="C6"/>
    </sheetView>
  </sheetViews>
  <sheetFormatPr defaultColWidth="9.109375" defaultRowHeight="14.4"/>
  <cols>
    <col min="1" max="1" width="9.88671875" style="3" customWidth="1"/>
    <col min="2" max="2" width="32.6640625" style="3" customWidth="1"/>
    <col min="3" max="3" width="47.44140625" style="3" customWidth="1"/>
    <col min="4" max="16384" width="9.109375" style="3"/>
  </cols>
  <sheetData>
    <row r="2" spans="1:4" ht="54">
      <c r="C2" s="15" t="str">
        <f>'HVAC HP Energy Cost Estimator'!C2</f>
        <v>HVAC Heat Pump Retrofit Energy Cost Estimator
for PG&amp;E Territory</v>
      </c>
    </row>
    <row r="3" spans="1:4" ht="6" customHeight="1"/>
    <row r="4" spans="1:4" ht="15" customHeight="1">
      <c r="B4" s="121" t="str">
        <f>IF('HVAC HP Energy Cost Estimator'!C7="","Instructions: The following is additional information based on the model used to calculate the Cost, Energy and GHG Percent Savings.","Instructions: The following is additional information based on the model used to calculate the Cost, Energy and GHG Percent Savings. Note the model used is based on a "&amp;VLOOKUP('HVAC HP Energy Cost Estimator'!C7,'Matrix Lookups'!B18:C21,2,FALSE))</f>
        <v>Instructions: The following is additional information based on the model used to calculate the Cost, Energy and GHG Percent Savings. Note the model used is based on a home built pre-1979 with 1400 square feet and 1978 Title 24 Code.</v>
      </c>
      <c r="C4" s="121"/>
    </row>
    <row r="5" spans="1:4" ht="31.5" customHeight="1">
      <c r="B5" s="121"/>
      <c r="C5" s="121"/>
    </row>
    <row r="6" spans="1:4">
      <c r="B6" s="14" t="s">
        <v>37</v>
      </c>
      <c r="C6" s="32">
        <f>IFERROR(INDEX('PG&amp;E Current HP Usage Matrix'!C4:FO52,'Matrix Lookups'!X13+('Matrix Lookups'!X7-1)*13,'Matrix Lookups'!X19+('Matrix Lookups'!X4-1)*17),"")</f>
        <v>7634.0023750000128</v>
      </c>
    </row>
    <row r="7" spans="1:4">
      <c r="B7" s="14" t="s">
        <v>38</v>
      </c>
      <c r="C7" s="30">
        <f>IFERROR(INDEX('PG&amp;E Current HP Usage Matrix'!C4:FO52,'Matrix Lookups'!X13+('Matrix Lookups'!X7-1)*13,'Matrix Lookups'!X22+('Matrix Lookups'!X4-1)*17),"")</f>
        <v>480.42011747900057</v>
      </c>
    </row>
    <row r="8" spans="1:4">
      <c r="B8" s="14" t="s">
        <v>39</v>
      </c>
      <c r="C8" s="30">
        <f>IFERROR(INDEX('PG&amp;E Current HP Usage Matrix'!C4:FO52,'Matrix Lookups'!X13+('Matrix Lookups'!X7-1)*13,'Matrix Lookups'!X25+('Matrix Lookups'!X4-1)*17),"")</f>
        <v>74090.2966117326</v>
      </c>
    </row>
    <row r="9" spans="1:4">
      <c r="B9" s="14" t="s">
        <v>40</v>
      </c>
      <c r="C9" s="31">
        <f>IFERROR(INDEX('PG&amp;E Current HP Usage Matrix'!C4:FO52,'Matrix Lookups'!X13+('Matrix Lookups'!X7-1)*13,'Matrix Lookups'!X28+('Matrix Lookups'!X4-1)*17),"")</f>
        <v>4.8410388600750363</v>
      </c>
      <c r="D9" s="7"/>
    </row>
    <row r="10" spans="1:4" s="23" customFormat="1">
      <c r="A10" s="3"/>
      <c r="B10" s="24"/>
      <c r="C10" s="25"/>
    </row>
    <row r="11" spans="1:4">
      <c r="B11" s="14" t="s">
        <v>41</v>
      </c>
      <c r="C11" s="33">
        <f>IFERROR(INDEX('PG&amp;E Proposed HP Usage Matrix'!C4:FO52,'Matrix Lookups'!Z13+('Matrix Lookups'!X7-1)*13,'Matrix Lookups'!Z19+('Matrix Lookups'!X4-1)*17),"")</f>
        <v>5760.8409980000351</v>
      </c>
      <c r="D11" s="7"/>
    </row>
    <row r="12" spans="1:4">
      <c r="B12" s="14" t="s">
        <v>42</v>
      </c>
      <c r="C12" s="34">
        <f>IFERROR(INDEX('PG&amp;E Proposed HP Usage Matrix'!C4:FO52,'Matrix Lookups'!Z13+('Matrix Lookups'!X7-1)*13,'Matrix Lookups'!Z22+('Matrix Lookups'!X4-1)*17),"")</f>
        <v>177.06820915300312</v>
      </c>
      <c r="D12" s="7"/>
    </row>
    <row r="13" spans="1:4">
      <c r="B13" s="14" t="s">
        <v>43</v>
      </c>
      <c r="C13" s="32">
        <f>IFERROR(INDEX('PG&amp;E Proposed HP Usage Matrix'!C4:FO52,'Matrix Lookups'!Z13+('Matrix Lookups'!X7-1)*13,'Matrix Lookups'!Z25+('Matrix Lookups'!X4-1)*17),"")</f>
        <v>37363.616918216154</v>
      </c>
      <c r="D13" s="7"/>
    </row>
    <row r="14" spans="1:4">
      <c r="B14" s="14" t="s">
        <v>44</v>
      </c>
      <c r="C14" s="34">
        <f>IFERROR(INDEX('PG&amp;E Proposed HP Usage Matrix'!C4:FO52,'Matrix Lookups'!Z13+('Matrix Lookups'!X7-1)*13,'Matrix Lookups'!Z28+('Matrix Lookups'!X4-1)*17),"")</f>
        <v>2.598727514161157</v>
      </c>
      <c r="D14" s="7"/>
    </row>
    <row r="15" spans="1:4">
      <c r="B15" s="14"/>
      <c r="C15" s="21"/>
    </row>
    <row r="16" spans="1:4">
      <c r="B16" s="14" t="s">
        <v>900</v>
      </c>
      <c r="C16" s="29">
        <f>IFERROR(INDEX('PG&amp;E Current HP Cost-CZ'!C4:KE52,'Matrix Lookups'!X13+('Matrix Lookups'!X7-1)*13,'Matrix Lookups'!X10+('Matrix Lookups'!X4-1)*29),"")</f>
        <v>2271.5702840974836</v>
      </c>
      <c r="D16" s="75"/>
    </row>
    <row r="17" spans="2:5">
      <c r="B17" s="14" t="s">
        <v>901</v>
      </c>
      <c r="C17" s="29">
        <f>IFERROR(INDEX('PG&amp;E Proposed HP Cost-CZ'!C4:KE52,'Matrix Lookups'!Z13+('Matrix Lookups'!X7-1)*13,'Matrix Lookups'!Z10+('Matrix Lookups'!X4-1)*29),"")</f>
        <v>1560.7324464294309</v>
      </c>
      <c r="E17" s="75"/>
    </row>
    <row r="18" spans="2:5" s="75" customFormat="1">
      <c r="B18" s="14" t="s">
        <v>904</v>
      </c>
      <c r="C18" s="29">
        <f>IFERROR(INDEX('GAS PG&amp;E Current HP Cost-CZ'!C4:EA52,'Matrix Lookups'!X13+('Matrix Lookups'!X7-1)*13,'Matrix Lookups'!X16+('Matrix Lookups'!X4-1)*13),"")</f>
        <v>873.76627110307345</v>
      </c>
    </row>
    <row r="19" spans="2:5" s="75" customFormat="1">
      <c r="B19" s="14" t="s">
        <v>905</v>
      </c>
      <c r="C19" s="29">
        <f>IFERROR(INDEX('GAS PG&amp;E Proposed HP Cost-CZ'!C4:EA52,'Matrix Lookups'!Z13+('Matrix Lookups'!X7-1)*13,'Matrix Lookups'!Z16+('Matrix Lookups'!X4-1)*13),"")</f>
        <v>317.05879627573341</v>
      </c>
    </row>
    <row r="20" spans="2:5" s="75" customFormat="1">
      <c r="B20" s="14" t="s">
        <v>902</v>
      </c>
      <c r="C20" s="29">
        <f>C16+C18</f>
        <v>3145.3365552005571</v>
      </c>
    </row>
    <row r="21" spans="2:5" s="75" customFormat="1">
      <c r="B21" s="14" t="s">
        <v>903</v>
      </c>
      <c r="C21" s="29">
        <f>C17+C19</f>
        <v>1877.7912427051642</v>
      </c>
    </row>
    <row r="22" spans="2:5">
      <c r="B22" s="14"/>
      <c r="C22" s="16"/>
    </row>
    <row r="23" spans="2:5">
      <c r="B23" s="14" t="s">
        <v>45</v>
      </c>
      <c r="C23" s="28">
        <f>IFERROR(1-C11/C6,"")</f>
        <v>0.24537081402204497</v>
      </c>
    </row>
    <row r="24" spans="2:5">
      <c r="B24" s="14" t="s">
        <v>46</v>
      </c>
      <c r="C24" s="27">
        <f>IFERROR(1-C12/C7,"")</f>
        <v>0.63143048612916819</v>
      </c>
    </row>
  </sheetData>
  <mergeCells count="1">
    <mergeCell ref="B4:C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0" tint="-0.499984740745262"/>
  </sheetPr>
  <dimension ref="A3:AD88"/>
  <sheetViews>
    <sheetView topLeftCell="H1" zoomScale="65" zoomScaleNormal="90" workbookViewId="0">
      <selection activeCell="C6" sqref="C6"/>
    </sheetView>
  </sheetViews>
  <sheetFormatPr defaultColWidth="8.5546875" defaultRowHeight="14.4"/>
  <cols>
    <col min="1" max="1" width="4.109375" customWidth="1"/>
    <col min="2" max="2" width="25.44140625" customWidth="1"/>
    <col min="3" max="4" width="10" style="75" customWidth="1"/>
    <col min="5" max="5" width="11.77734375" style="75" customWidth="1"/>
    <col min="6" max="6" width="9.33203125" style="75" customWidth="1"/>
    <col min="7" max="7" width="11.44140625" style="75" customWidth="1"/>
    <col min="8" max="8" width="16.21875" style="75" customWidth="1"/>
    <col min="9" max="9" width="23.21875" style="75" bestFit="1" customWidth="1"/>
    <col min="10" max="10" width="13" style="75" bestFit="1" customWidth="1"/>
    <col min="11" max="11" width="13" style="75" customWidth="1"/>
    <col min="12" max="12" width="14.109375" bestFit="1" customWidth="1"/>
    <col min="13" max="13" width="47.6640625" bestFit="1" customWidth="1"/>
    <col min="14" max="14" width="21.109375" style="75" bestFit="1" customWidth="1"/>
    <col min="15" max="17" width="28.21875" style="75" bestFit="1" customWidth="1"/>
    <col min="18" max="18" width="13.33203125" style="75" customWidth="1"/>
    <col min="19" max="19" width="15.33203125" style="75" bestFit="1" customWidth="1"/>
    <col min="20" max="20" width="14.5546875" style="75" bestFit="1" customWidth="1"/>
    <col min="21" max="21" width="14.5546875" style="75" customWidth="1"/>
    <col min="22" max="22" width="57.44140625" bestFit="1" customWidth="1"/>
    <col min="23" max="23" width="4.6640625" customWidth="1"/>
    <col min="24" max="24" width="24.44140625" bestFit="1" customWidth="1"/>
    <col min="25" max="25" width="3.21875" customWidth="1"/>
    <col min="26" max="26" width="18.5546875" customWidth="1"/>
  </cols>
  <sheetData>
    <row r="3" spans="1:30" s="85" customFormat="1" ht="43.2">
      <c r="B3" s="85" t="s">
        <v>926</v>
      </c>
      <c r="C3" s="85" t="s">
        <v>892</v>
      </c>
      <c r="D3" s="85" t="s">
        <v>957</v>
      </c>
      <c r="E3" s="85" t="s">
        <v>956</v>
      </c>
      <c r="F3" s="85" t="s">
        <v>954</v>
      </c>
      <c r="G3" s="85" t="s">
        <v>955</v>
      </c>
      <c r="H3" s="85" t="s">
        <v>907</v>
      </c>
      <c r="I3" s="85" t="s">
        <v>962</v>
      </c>
      <c r="J3" s="85" t="s">
        <v>964</v>
      </c>
      <c r="K3" s="85" t="s">
        <v>965</v>
      </c>
      <c r="L3" s="85" t="s">
        <v>2</v>
      </c>
      <c r="M3" s="85" t="s">
        <v>893</v>
      </c>
      <c r="N3" s="85" t="s">
        <v>114</v>
      </c>
      <c r="O3" s="85" t="s">
        <v>963</v>
      </c>
      <c r="P3" s="85" t="s">
        <v>927</v>
      </c>
      <c r="Q3" s="85" t="s">
        <v>935</v>
      </c>
      <c r="R3" s="85" t="s">
        <v>937</v>
      </c>
      <c r="S3" s="85" t="s">
        <v>924</v>
      </c>
      <c r="T3" s="85" t="s">
        <v>958</v>
      </c>
      <c r="U3" s="85" t="s">
        <v>959</v>
      </c>
      <c r="V3" s="85" t="s">
        <v>894</v>
      </c>
      <c r="X3" s="85" t="s">
        <v>3</v>
      </c>
      <c r="Y3" s="86"/>
      <c r="AA3" s="86"/>
      <c r="AB3" s="86"/>
      <c r="AC3" s="86"/>
      <c r="AD3" s="86"/>
    </row>
    <row r="4" spans="1:30">
      <c r="A4" s="7"/>
      <c r="B4" s="6">
        <v>1</v>
      </c>
      <c r="C4" s="75" t="s">
        <v>105</v>
      </c>
      <c r="D4" s="75" t="str">
        <f>IF(C23=FALSE,"No","Yes")</f>
        <v>No</v>
      </c>
      <c r="E4" s="75" t="str">
        <f>IF(C24=FALSE,"No","Yes")</f>
        <v>No</v>
      </c>
      <c r="F4" s="75" t="str">
        <f>IF(C25=FALSE,"No","Yes")</f>
        <v>No</v>
      </c>
      <c r="G4" s="75" t="str">
        <f>IF(C26=FALSE,"No","Yes")</f>
        <v>Yes</v>
      </c>
      <c r="H4" s="82" t="s">
        <v>908</v>
      </c>
      <c r="I4" s="75" t="str">
        <f>H4&amp;"-"&amp;$C$28&amp;"-"&amp;$C$30</f>
        <v>PG&amp;E-No-No</v>
      </c>
      <c r="J4" s="82" t="str">
        <f>'HVAC HP Energy Cost Estimator'!C8&amp;"-"&amp;D4&amp;"-"&amp;E4</f>
        <v>PG&amp;E-No-No</v>
      </c>
      <c r="K4" s="82" t="str">
        <f>'HVAC HP Energy Cost Estimator'!C8&amp;"-"&amp;F4&amp;"-"&amp;G4</f>
        <v>PG&amp;E-No-Yes</v>
      </c>
      <c r="L4" s="3" t="s">
        <v>4</v>
      </c>
      <c r="M4" s="83" t="s">
        <v>916</v>
      </c>
      <c r="N4" s="75" t="s">
        <v>933</v>
      </c>
      <c r="O4" s="75" t="str">
        <f>N4&amp;"-"&amp;$C$28&amp;"-"&amp;$C$30</f>
        <v>Tiered (E1)-No-No</v>
      </c>
      <c r="P4" s="75" t="str">
        <f>'HVAC HP Energy Cost Estimator'!C11&amp;"-"&amp;D4&amp;"-"&amp;E4</f>
        <v>Tiered (E1)-No-No</v>
      </c>
      <c r="Q4" s="75" t="str">
        <f>'HVAC HP Energy Cost Estimator'!C14&amp;"-"&amp;F4&amp;"-"&amp;G4</f>
        <v>Time of Use (E-TOU-C - All-Electric)-No-Yes</v>
      </c>
      <c r="R4" s="75" t="s">
        <v>24</v>
      </c>
      <c r="S4" s="75" t="str">
        <f>R4&amp;"-"&amp;$C$28&amp;"-"&amp;$C$30</f>
        <v>kWh-No-No</v>
      </c>
      <c r="T4" s="75" t="str">
        <f>"kWh"&amp;"-"&amp;D4&amp;"-"&amp;E4</f>
        <v>kWh-No-No</v>
      </c>
      <c r="U4" s="75" t="str">
        <f>"kWh"&amp;"-"&amp;F4&amp;"-"&amp;G4</f>
        <v>kWh-No-Yes</v>
      </c>
      <c r="V4" s="75" t="s">
        <v>889</v>
      </c>
      <c r="W4" s="3"/>
      <c r="X4" s="5">
        <f>MATCH(B15,B4:B13,0)</f>
        <v>8</v>
      </c>
      <c r="Y4" s="8"/>
      <c r="Z4" s="3"/>
      <c r="AA4" s="7"/>
      <c r="AB4" s="8"/>
      <c r="AC4" s="8"/>
      <c r="AD4" s="8"/>
    </row>
    <row r="5" spans="1:30">
      <c r="A5" s="7"/>
      <c r="B5" s="6">
        <v>2</v>
      </c>
      <c r="C5" s="75" t="s">
        <v>106</v>
      </c>
      <c r="H5" s="82" t="s">
        <v>909</v>
      </c>
      <c r="I5" s="75" t="str">
        <f>H5&amp;"-"&amp;$C$28&amp;"-"&amp;$C$30</f>
        <v>Propane provider-No-No</v>
      </c>
      <c r="J5" s="82"/>
      <c r="K5" s="82"/>
      <c r="L5" s="3" t="s">
        <v>6</v>
      </c>
      <c r="M5" s="7" t="s">
        <v>5</v>
      </c>
      <c r="N5" s="75" t="s">
        <v>974</v>
      </c>
      <c r="O5" s="75" t="str">
        <f t="shared" ref="O5" si="0">N5&amp;"-"&amp;$C$28&amp;"-"&amp;$C$30</f>
        <v>Tiered (E1 - All-Electric)-No-No</v>
      </c>
      <c r="R5" s="75" t="s">
        <v>25</v>
      </c>
      <c r="S5" s="75" t="str">
        <f t="shared" ref="S5:S7" si="1">R5&amp;"-"&amp;$C$28&amp;"-"&amp;$C$30</f>
        <v>Therms-No-No</v>
      </c>
      <c r="T5" s="75" t="str">
        <f>"Therms"&amp;"-"&amp;D4&amp;"-"&amp;E4</f>
        <v>Therms-No-No</v>
      </c>
      <c r="U5" s="75" t="str">
        <f>"Therms"&amp;"-"&amp;F4&amp;"-"&amp;G4</f>
        <v>Therms-No-Yes</v>
      </c>
      <c r="V5" s="73" t="s">
        <v>919</v>
      </c>
      <c r="W5" s="3"/>
      <c r="X5" s="1"/>
      <c r="Y5" s="3"/>
      <c r="Z5" s="3"/>
      <c r="AA5" s="3"/>
      <c r="AB5" s="3"/>
      <c r="AC5" s="3"/>
      <c r="AD5" s="3"/>
    </row>
    <row r="6" spans="1:30">
      <c r="A6" s="7"/>
      <c r="B6" s="6">
        <v>3</v>
      </c>
      <c r="C6" s="75" t="s">
        <v>107</v>
      </c>
      <c r="H6" s="82" t="s">
        <v>910</v>
      </c>
      <c r="I6" s="75" t="str">
        <f>H6&amp;"-"&amp;$C$28&amp;"-"&amp;$C$30</f>
        <v>Other-No-No</v>
      </c>
      <c r="J6" s="82"/>
      <c r="K6" s="82"/>
      <c r="L6" s="3" t="s">
        <v>8</v>
      </c>
      <c r="M6" s="7" t="s">
        <v>7</v>
      </c>
      <c r="N6" s="75" t="s">
        <v>975</v>
      </c>
      <c r="O6" s="75" t="str">
        <f>N7&amp;"-"&amp;$C$28&amp;"-"&amp;$C$30</f>
        <v>Time of Use (E-TOU-C)-No-No</v>
      </c>
      <c r="R6" s="7" t="s">
        <v>26</v>
      </c>
      <c r="S6" s="75" t="str">
        <f t="shared" si="1"/>
        <v>Btu-No-No</v>
      </c>
      <c r="T6" s="75" t="str">
        <f>"Btu"&amp;"-"&amp;D4&amp;"-"&amp;E4</f>
        <v>Btu-No-No</v>
      </c>
      <c r="U6" s="75" t="str">
        <f>"Btu"&amp;"-"&amp;F4&amp;"-"&amp;G4</f>
        <v>Btu-No-Yes</v>
      </c>
      <c r="V6" s="75" t="s">
        <v>13</v>
      </c>
      <c r="W6" s="3"/>
      <c r="X6" s="77" t="s">
        <v>10</v>
      </c>
      <c r="Y6" s="3"/>
      <c r="Z6" s="3"/>
      <c r="AA6" s="3"/>
      <c r="AB6" s="3"/>
      <c r="AC6" s="3"/>
      <c r="AD6" s="3"/>
    </row>
    <row r="7" spans="1:30">
      <c r="A7" s="7"/>
      <c r="B7" s="6">
        <v>4</v>
      </c>
      <c r="C7" s="75" t="s">
        <v>108</v>
      </c>
      <c r="I7" s="75" t="str">
        <f>H4&amp;"-"&amp;$C$28&amp;"-"&amp;$C$31</f>
        <v>PG&amp;E-No-Yes</v>
      </c>
      <c r="L7" s="1" t="s">
        <v>11</v>
      </c>
      <c r="M7" s="7" t="s">
        <v>9</v>
      </c>
      <c r="N7" s="75" t="s">
        <v>976</v>
      </c>
      <c r="O7" s="75" t="str">
        <f>N8&amp;"-"&amp;$C$28&amp;"-"&amp;$C$30</f>
        <v>Time of Use (E-TOU-C - All-Electric)-No-No</v>
      </c>
      <c r="R7" s="7" t="s">
        <v>928</v>
      </c>
      <c r="S7" s="75" t="str">
        <f t="shared" si="1"/>
        <v>Tons-No-No</v>
      </c>
      <c r="T7" s="75" t="str">
        <f>"Tons"&amp;"-"&amp;D4&amp;"-"&amp;E4</f>
        <v>Tons-No-No</v>
      </c>
      <c r="U7" s="75" t="str">
        <f>"Tons"&amp;"-"&amp;F4&amp;"-"&amp;G4</f>
        <v>Tons-No-Yes</v>
      </c>
      <c r="V7" s="75" t="s">
        <v>16</v>
      </c>
      <c r="W7" s="3"/>
      <c r="X7" s="5">
        <f>MATCH('HVAC HP Energy Cost Estimator'!C7,L4:L7,0)</f>
        <v>1</v>
      </c>
      <c r="Y7" s="3"/>
      <c r="Z7" s="3"/>
      <c r="AA7" s="3"/>
      <c r="AB7" s="3"/>
      <c r="AC7" s="3"/>
      <c r="AD7" s="3"/>
    </row>
    <row r="8" spans="1:30">
      <c r="A8" s="7"/>
      <c r="B8" s="6">
        <v>5</v>
      </c>
      <c r="C8" s="75" t="s">
        <v>109</v>
      </c>
      <c r="I8" s="75" t="str">
        <f t="shared" ref="I8:I9" si="2">H5&amp;"-"&amp;$C$28&amp;"-"&amp;$C$31</f>
        <v>Propane provider-No-Yes</v>
      </c>
      <c r="L8" s="1"/>
      <c r="M8" s="83" t="s">
        <v>917</v>
      </c>
      <c r="N8" s="73" t="s">
        <v>977</v>
      </c>
      <c r="O8" s="75" t="str">
        <f>N6&amp;"-"&amp;$C$28&amp;"-"&amp;$C$30</f>
        <v>Time of Use (E-TOU-B)-No-No</v>
      </c>
      <c r="S8" s="75" t="str">
        <f>R4&amp;"-"&amp;$C$28&amp;"-"&amp;$C$31</f>
        <v>kWh-No-Yes</v>
      </c>
      <c r="V8" s="2"/>
      <c r="W8" s="3"/>
      <c r="X8" s="3"/>
      <c r="Y8" s="3"/>
      <c r="Z8" s="3"/>
      <c r="AA8" s="3"/>
      <c r="AB8" s="3"/>
      <c r="AC8" s="3"/>
      <c r="AD8" s="3"/>
    </row>
    <row r="9" spans="1:30">
      <c r="A9" s="7"/>
      <c r="B9" s="6">
        <v>6</v>
      </c>
      <c r="C9" s="75" t="s">
        <v>110</v>
      </c>
      <c r="I9" s="75" t="str">
        <f t="shared" si="2"/>
        <v>Other-No-Yes</v>
      </c>
      <c r="L9" s="3"/>
      <c r="M9" s="7" t="s">
        <v>12</v>
      </c>
      <c r="N9" s="75" t="s">
        <v>978</v>
      </c>
      <c r="O9" s="75" t="str">
        <f>N9&amp;"-"&amp;$C$28&amp;"-"&amp;$C$30</f>
        <v>Time of Use (E-TOU-D)-No-No</v>
      </c>
      <c r="S9" s="75" t="str">
        <f t="shared" ref="S9:S11" si="3">R5&amp;"-"&amp;$C$28&amp;"-"&amp;$C$31</f>
        <v>Therms-No-Yes</v>
      </c>
      <c r="V9" s="2"/>
      <c r="W9" s="3"/>
      <c r="X9" s="76" t="s">
        <v>932</v>
      </c>
      <c r="Y9" s="3"/>
      <c r="Z9" s="76" t="s">
        <v>931</v>
      </c>
      <c r="AA9" s="3"/>
      <c r="AB9" s="3"/>
      <c r="AC9" s="3"/>
      <c r="AD9" s="3"/>
    </row>
    <row r="10" spans="1:30">
      <c r="A10" s="7"/>
      <c r="B10" s="6">
        <v>11</v>
      </c>
      <c r="C10" s="75" t="s">
        <v>111</v>
      </c>
      <c r="I10" s="75" t="str">
        <f>H4&amp;"-"&amp;$C$29&amp;"-"&amp;$C$30</f>
        <v>PG&amp;E-Yes-No</v>
      </c>
      <c r="L10" s="3"/>
      <c r="M10" s="7" t="s">
        <v>14</v>
      </c>
      <c r="N10" s="73" t="s">
        <v>934</v>
      </c>
      <c r="O10" s="75" t="str">
        <f>N10&amp;"-"&amp;$C$28&amp;"-"&amp;$C$30</f>
        <v>Electric Vehicle (EV-2A)-No-No</v>
      </c>
      <c r="S10" s="75" t="str">
        <f t="shared" si="3"/>
        <v>Btu-No-Yes</v>
      </c>
      <c r="V10" s="3"/>
      <c r="W10" s="3"/>
      <c r="X10" s="5">
        <f>MATCH(P4,O4:O31,0)</f>
        <v>1</v>
      </c>
      <c r="Y10" s="3"/>
      <c r="Z10" s="5">
        <f>MATCH(Q4,O4:O31,0)</f>
        <v>11</v>
      </c>
      <c r="AA10" s="3"/>
      <c r="AB10" s="3"/>
      <c r="AC10" s="3"/>
      <c r="AD10" s="3"/>
    </row>
    <row r="11" spans="1:30">
      <c r="A11" s="7"/>
      <c r="B11" s="6">
        <v>12</v>
      </c>
      <c r="C11" s="75" t="s">
        <v>112</v>
      </c>
      <c r="I11" s="75" t="str">
        <f t="shared" ref="I11:I12" si="4">H5&amp;"-"&amp;$C$29&amp;"-"&amp;$C$30</f>
        <v>Propane provider-Yes-No</v>
      </c>
      <c r="L11" s="3"/>
      <c r="M11" s="7" t="s">
        <v>15</v>
      </c>
      <c r="N11" s="2"/>
      <c r="O11" s="75" t="str">
        <f>N4&amp;"-"&amp;$C$28&amp;"-"&amp;$C$31</f>
        <v>Tiered (E1)-No-Yes</v>
      </c>
      <c r="S11" s="75" t="str">
        <f t="shared" si="3"/>
        <v>Tons-No-Yes</v>
      </c>
      <c r="V11" s="2"/>
      <c r="W11" s="3"/>
      <c r="X11" s="3"/>
      <c r="Y11" s="3"/>
      <c r="Z11" s="3"/>
      <c r="AA11" s="3"/>
      <c r="AB11" s="3"/>
      <c r="AC11" s="3"/>
      <c r="AD11" s="3"/>
    </row>
    <row r="12" spans="1:30">
      <c r="A12" s="7"/>
      <c r="B12" s="6">
        <v>13</v>
      </c>
      <c r="C12" s="75" t="s">
        <v>113</v>
      </c>
      <c r="I12" s="75" t="str">
        <f t="shared" si="4"/>
        <v>Other-Yes-No</v>
      </c>
      <c r="L12" s="3"/>
      <c r="M12" s="7" t="s">
        <v>17</v>
      </c>
      <c r="N12" s="2"/>
      <c r="O12" s="75" t="str">
        <f>N5&amp;"-"&amp;$C$28&amp;"-"&amp;$C$31</f>
        <v>Tiered (E1 - All-Electric)-No-Yes</v>
      </c>
      <c r="S12" s="75" t="str">
        <f>R4&amp;"-"&amp;$C$29&amp;"-"&amp;$C$30</f>
        <v>kWh-Yes-No</v>
      </c>
      <c r="V12" s="2"/>
      <c r="W12" s="3"/>
      <c r="X12" s="76" t="s">
        <v>929</v>
      </c>
      <c r="Y12" s="3"/>
      <c r="Z12" s="76" t="s">
        <v>930</v>
      </c>
      <c r="AA12" s="3"/>
      <c r="AB12" s="3"/>
      <c r="AC12" s="3"/>
      <c r="AD12" s="3"/>
    </row>
    <row r="13" spans="1:30">
      <c r="B13" s="6">
        <v>16</v>
      </c>
      <c r="C13" s="75" t="s">
        <v>897</v>
      </c>
      <c r="I13" s="75" t="str">
        <f>H4&amp;"-"&amp;$C$29&amp;"-"&amp;$C$31</f>
        <v>PG&amp;E-Yes-Yes</v>
      </c>
      <c r="L13" s="3"/>
      <c r="M13" s="84" t="s">
        <v>918</v>
      </c>
      <c r="N13" s="2"/>
      <c r="O13" s="75" t="str">
        <f>N7&amp;"-"&amp;$C$28&amp;"-"&amp;$C$31</f>
        <v>Time of Use (E-TOU-C)-No-Yes</v>
      </c>
      <c r="S13" s="75" t="str">
        <f t="shared" ref="S13:S15" si="5">R5&amp;"-"&amp;$C$29&amp;"-"&amp;$C$30</f>
        <v>Therms-Yes-No</v>
      </c>
      <c r="V13" s="2"/>
      <c r="W13" s="3"/>
      <c r="X13" s="5">
        <f>MATCH('HVAC HP Energy Cost Estimator'!C10,'Matrix Lookups'!M4:M13,0)</f>
        <v>6</v>
      </c>
      <c r="Y13" s="3"/>
      <c r="Z13" s="5">
        <f>MATCH('HVAC HP Energy Cost Estimator'!C13,'Matrix Lookups'!V4:V7,0)</f>
        <v>4</v>
      </c>
      <c r="AA13" s="3"/>
      <c r="AB13" s="3"/>
      <c r="AC13" s="3"/>
      <c r="AD13" s="3"/>
    </row>
    <row r="14" spans="1:30">
      <c r="B14" s="3"/>
      <c r="I14" s="75" t="str">
        <f t="shared" ref="I14:I15" si="6">H5&amp;"-"&amp;$C$29&amp;"-"&amp;$C$31</f>
        <v>Propane provider-Yes-Yes</v>
      </c>
      <c r="L14" s="3"/>
      <c r="M14" s="2"/>
      <c r="O14" s="75" t="str">
        <f>N8&amp;"-"&amp;$C$28&amp;"-"&amp;$C$31</f>
        <v>Time of Use (E-TOU-C - All-Electric)-No-Yes</v>
      </c>
      <c r="S14" s="75" t="str">
        <f t="shared" si="5"/>
        <v>Btu-Yes-No</v>
      </c>
      <c r="V14" s="2"/>
      <c r="W14" s="3"/>
      <c r="X14" s="3"/>
      <c r="Y14" s="3"/>
      <c r="AB14" s="3"/>
      <c r="AC14" s="3"/>
      <c r="AD14" s="3"/>
    </row>
    <row r="15" spans="1:30">
      <c r="B15" s="3">
        <f>IF('HVAC HP Energy Cost Estimator'!C6="","",IFERROR(VLOOKUP('HVAC HP Energy Cost Estimator'!C6,'Electric Service Territory'!D2:H1249,5,0),"Zip Code not in PG&amp;E Electric Territory"))</f>
        <v>12</v>
      </c>
      <c r="I15" s="75" t="str">
        <f t="shared" si="6"/>
        <v>Other-Yes-Yes</v>
      </c>
      <c r="L15" s="3"/>
      <c r="M15" s="2"/>
      <c r="N15" s="2"/>
      <c r="O15" s="75" t="str">
        <f>N6&amp;"-"&amp;$C$28&amp;"-"&amp;$C$31</f>
        <v>Time of Use (E-TOU-B)-No-Yes</v>
      </c>
      <c r="S15" s="75" t="str">
        <f t="shared" si="5"/>
        <v>Tons-Yes-No</v>
      </c>
      <c r="V15" s="2"/>
      <c r="W15" s="3"/>
      <c r="X15" s="76" t="s">
        <v>911</v>
      </c>
      <c r="Y15" s="76"/>
      <c r="Z15" s="76" t="s">
        <v>966</v>
      </c>
      <c r="AB15" s="3"/>
      <c r="AC15" s="3"/>
      <c r="AD15" s="3"/>
    </row>
    <row r="16" spans="1:30">
      <c r="B16" s="3"/>
      <c r="L16" s="3"/>
      <c r="M16" s="2"/>
      <c r="N16" s="2"/>
      <c r="O16" s="75" t="str">
        <f>N9&amp;"-"&amp;$C$28&amp;"-"&amp;$C$31</f>
        <v>Time of Use (E-TOU-D)-No-Yes</v>
      </c>
      <c r="P16" s="2"/>
      <c r="Q16" s="2"/>
      <c r="R16" s="2"/>
      <c r="S16" s="75" t="str">
        <f>R4&amp;"-"&amp;$C$29&amp;"-"&amp;$C$31</f>
        <v>kWh-Yes-Yes</v>
      </c>
      <c r="T16" s="2"/>
      <c r="U16" s="2"/>
      <c r="V16" s="2"/>
      <c r="W16" s="3"/>
      <c r="X16" s="5">
        <f>MATCH(J4,I4:I15,0)</f>
        <v>1</v>
      </c>
      <c r="Z16" s="5">
        <f>MATCH(K4,I4:I15,0)</f>
        <v>4</v>
      </c>
      <c r="AB16" s="75"/>
      <c r="AC16" s="75"/>
      <c r="AD16" s="3"/>
    </row>
    <row r="17" spans="2:26">
      <c r="B17" s="76" t="s">
        <v>18</v>
      </c>
      <c r="L17" s="2"/>
      <c r="O17" s="75" t="str">
        <f>N10&amp;"-"&amp;$C$28&amp;"-"&amp;$C$31</f>
        <v>Electric Vehicle (EV-2A)-No-Yes</v>
      </c>
      <c r="S17" s="75" t="str">
        <f t="shared" ref="S17:S19" si="7">R5&amp;"-"&amp;$C$29&amp;"-"&amp;$C$31</f>
        <v>Therms-Yes-Yes</v>
      </c>
      <c r="V17" s="2"/>
      <c r="Z17" s="75"/>
    </row>
    <row r="18" spans="2:26">
      <c r="B18" s="3" t="s">
        <v>4</v>
      </c>
      <c r="C18" s="2" t="s">
        <v>19</v>
      </c>
      <c r="D18" s="2"/>
      <c r="E18" s="2"/>
      <c r="F18" s="2"/>
      <c r="G18" s="2"/>
      <c r="H18" s="2"/>
      <c r="J18" s="2"/>
      <c r="K18" s="2"/>
      <c r="O18" s="75" t="str">
        <f>N4&amp;"-"&amp;$C$29&amp;"-"&amp;$C$30</f>
        <v>Tiered (E1)-Yes-No</v>
      </c>
      <c r="S18" s="75" t="str">
        <f t="shared" si="7"/>
        <v>Btu-Yes-Yes</v>
      </c>
      <c r="V18" s="2"/>
      <c r="X18" s="76" t="s">
        <v>936</v>
      </c>
      <c r="Y18" s="76"/>
      <c r="Z18" s="76" t="s">
        <v>967</v>
      </c>
    </row>
    <row r="19" spans="2:26">
      <c r="B19" s="3" t="s">
        <v>6</v>
      </c>
      <c r="C19" s="2" t="s">
        <v>20</v>
      </c>
      <c r="D19" s="2"/>
      <c r="E19" s="2"/>
      <c r="F19" s="2"/>
      <c r="G19" s="2"/>
      <c r="H19" s="2"/>
      <c r="J19" s="2"/>
      <c r="K19" s="2"/>
      <c r="O19" s="75" t="str">
        <f t="shared" ref="O19" si="8">N5&amp;"-"&amp;$C$29&amp;"-"&amp;$C$30</f>
        <v>Tiered (E1 - All-Electric)-Yes-No</v>
      </c>
      <c r="S19" s="75" t="str">
        <f t="shared" si="7"/>
        <v>Tons-Yes-Yes</v>
      </c>
      <c r="V19" s="2"/>
      <c r="X19" s="5">
        <f>MATCH(T4,S4:S19,0)</f>
        <v>1</v>
      </c>
      <c r="Y19" s="75"/>
      <c r="Z19" s="5">
        <f>MATCH(U4,S4:S19,0)</f>
        <v>5</v>
      </c>
    </row>
    <row r="20" spans="2:26">
      <c r="B20" s="3" t="s">
        <v>8</v>
      </c>
      <c r="C20" s="2" t="s">
        <v>21</v>
      </c>
      <c r="D20" s="2"/>
      <c r="E20" s="2"/>
      <c r="F20" s="2"/>
      <c r="G20" s="2"/>
      <c r="H20" s="2"/>
      <c r="I20" s="2"/>
      <c r="J20" s="2"/>
      <c r="K20" s="2"/>
      <c r="M20" t="s">
        <v>925</v>
      </c>
      <c r="O20" s="75" t="str">
        <f>N7&amp;"-"&amp;$C$29&amp;"-"&amp;$C$30</f>
        <v>Time of Use (E-TOU-C)-Yes-No</v>
      </c>
      <c r="V20" s="2"/>
      <c r="Z20" s="75"/>
    </row>
    <row r="21" spans="2:26">
      <c r="B21" s="1" t="s">
        <v>11</v>
      </c>
      <c r="C21" s="2" t="s">
        <v>22</v>
      </c>
      <c r="D21" s="2"/>
      <c r="E21" s="2"/>
      <c r="F21" s="2"/>
      <c r="G21" s="2"/>
      <c r="H21" s="2"/>
      <c r="I21" s="2"/>
      <c r="J21" s="2"/>
      <c r="K21" s="2"/>
      <c r="M21" s="74" t="s">
        <v>921</v>
      </c>
      <c r="O21" s="75" t="str">
        <f>N8&amp;"-"&amp;$C$29&amp;"-"&amp;$C$30</f>
        <v>Time of Use (E-TOU-C - All-Electric)-Yes-No</v>
      </c>
      <c r="V21" s="2"/>
      <c r="X21" s="76" t="s">
        <v>938</v>
      </c>
      <c r="Y21" s="76"/>
      <c r="Z21" s="76" t="s">
        <v>968</v>
      </c>
    </row>
    <row r="22" spans="2:26">
      <c r="B22" s="3"/>
      <c r="L22" s="3"/>
      <c r="M22" s="74" t="s">
        <v>922</v>
      </c>
      <c r="N22" s="2"/>
      <c r="O22" s="75" t="str">
        <f>N6&amp;"-"&amp;$C$29&amp;"-"&amp;$C$30</f>
        <v>Time of Use (E-TOU-B)-Yes-No</v>
      </c>
      <c r="P22" s="2"/>
      <c r="Q22" s="2"/>
      <c r="R22" s="2"/>
      <c r="T22" s="2"/>
      <c r="U22" s="2"/>
      <c r="V22" s="3"/>
      <c r="X22" s="5">
        <f>MATCH(T5,S4:S19,0)</f>
        <v>2</v>
      </c>
      <c r="Y22" s="75"/>
      <c r="Z22" s="5">
        <f>MATCH(U5,S4:S19,0)</f>
        <v>6</v>
      </c>
    </row>
    <row r="23" spans="2:26">
      <c r="B23" s="89" t="s">
        <v>957</v>
      </c>
      <c r="C23" s="3" t="b">
        <v>0</v>
      </c>
      <c r="F23" s="1"/>
      <c r="L23" s="3"/>
      <c r="M23" s="74" t="s">
        <v>115</v>
      </c>
      <c r="O23" s="75" t="str">
        <f>N9&amp;"-"&amp;$C$29&amp;"-"&amp;$C$30</f>
        <v>Time of Use (E-TOU-D)-Yes-No</v>
      </c>
      <c r="V23" s="3"/>
      <c r="Z23" s="75"/>
    </row>
    <row r="24" spans="2:26">
      <c r="B24" s="89" t="s">
        <v>956</v>
      </c>
      <c r="C24" s="75" t="b">
        <v>0</v>
      </c>
      <c r="F24" s="6"/>
      <c r="L24" s="3"/>
      <c r="M24" s="74" t="s">
        <v>920</v>
      </c>
      <c r="O24" s="75" t="str">
        <f>N10&amp;"-"&amp;$C$29&amp;"-"&amp;$C$30</f>
        <v>Electric Vehicle (EV-2A)-Yes-No</v>
      </c>
      <c r="V24" s="3"/>
      <c r="X24" s="76" t="s">
        <v>939</v>
      </c>
      <c r="Y24" s="76"/>
      <c r="Z24" s="76" t="s">
        <v>969</v>
      </c>
    </row>
    <row r="25" spans="2:26">
      <c r="B25" s="85" t="s">
        <v>954</v>
      </c>
      <c r="C25" s="75" t="b">
        <v>0</v>
      </c>
      <c r="F25" s="1"/>
      <c r="L25" s="3"/>
      <c r="M25" s="74" t="s">
        <v>116</v>
      </c>
      <c r="O25" s="75" t="str">
        <f>N4&amp;"-"&amp;$C$29&amp;"-"&amp;$C$31</f>
        <v>Tiered (E1)-Yes-Yes</v>
      </c>
      <c r="V25" s="3"/>
      <c r="X25" s="5">
        <f>MATCH(T6,S4:S19,0)</f>
        <v>3</v>
      </c>
      <c r="Y25" s="75"/>
      <c r="Z25" s="5">
        <f>MATCH(U6,S4:S19,0)</f>
        <v>7</v>
      </c>
    </row>
    <row r="26" spans="2:26">
      <c r="B26" s="85" t="s">
        <v>955</v>
      </c>
      <c r="C26" s="75" t="b">
        <v>1</v>
      </c>
      <c r="F26" s="6"/>
      <c r="L26" s="3"/>
      <c r="M26" s="74" t="s">
        <v>899</v>
      </c>
      <c r="O26" s="75" t="str">
        <f t="shared" ref="O26" si="9">N5&amp;"-"&amp;$C$29&amp;"-"&amp;$C$31</f>
        <v>Tiered (E1 - All-Electric)-Yes-Yes</v>
      </c>
      <c r="V26" s="3"/>
      <c r="Z26" s="75"/>
    </row>
    <row r="27" spans="2:26">
      <c r="B27" s="3"/>
      <c r="F27" s="6"/>
      <c r="L27" s="3"/>
      <c r="M27" s="3"/>
      <c r="O27" s="75" t="str">
        <f>N7&amp;"-"&amp;$C$29&amp;"-"&amp;$C$31</f>
        <v>Time of Use (E-TOU-C)-Yes-Yes</v>
      </c>
      <c r="V27" s="3"/>
      <c r="X27" s="76" t="s">
        <v>940</v>
      </c>
      <c r="Y27" s="76"/>
      <c r="Z27" s="76" t="s">
        <v>970</v>
      </c>
    </row>
    <row r="28" spans="2:26">
      <c r="B28" s="89" t="s">
        <v>971</v>
      </c>
      <c r="C28" s="75" t="s">
        <v>972</v>
      </c>
      <c r="F28" s="1"/>
      <c r="L28" s="3"/>
      <c r="M28" s="111" t="s">
        <v>1011</v>
      </c>
      <c r="O28" s="75" t="str">
        <f>N8&amp;"-"&amp;$C$29&amp;"-"&amp;$C$31</f>
        <v>Time of Use (E-TOU-C - All-Electric)-Yes-Yes</v>
      </c>
      <c r="V28" s="3"/>
      <c r="X28" s="5">
        <f>MATCH(T7,S4:S19,0)</f>
        <v>4</v>
      </c>
      <c r="Y28" s="75"/>
      <c r="Z28" s="5">
        <f>MATCH(U7,S4:S19,0)</f>
        <v>8</v>
      </c>
    </row>
    <row r="29" spans="2:26">
      <c r="B29" s="75"/>
      <c r="C29" s="75" t="s">
        <v>91</v>
      </c>
      <c r="F29" s="6"/>
      <c r="L29" s="3"/>
      <c r="M29" t="s">
        <v>933</v>
      </c>
      <c r="O29" s="75" t="str">
        <f>N6&amp;"-"&amp;$C$29&amp;"-"&amp;$C$31</f>
        <v>Time of Use (E-TOU-B)-Yes-Yes</v>
      </c>
      <c r="V29" s="3"/>
    </row>
    <row r="30" spans="2:26">
      <c r="B30" s="89" t="s">
        <v>973</v>
      </c>
      <c r="C30" s="75" t="s">
        <v>972</v>
      </c>
      <c r="F30" s="1"/>
      <c r="L30" s="3"/>
      <c r="M30" s="3" t="s">
        <v>974</v>
      </c>
      <c r="O30" s="75" t="str">
        <f>N9&amp;"-"&amp;$C$29&amp;"-"&amp;$C$31</f>
        <v>Time of Use (E-TOU-D)-Yes-Yes</v>
      </c>
      <c r="V30" s="3"/>
    </row>
    <row r="31" spans="2:26">
      <c r="B31" s="3"/>
      <c r="C31" s="75" t="s">
        <v>91</v>
      </c>
      <c r="F31" s="1"/>
      <c r="L31" s="3"/>
      <c r="M31" s="3" t="s">
        <v>976</v>
      </c>
      <c r="O31" s="75" t="str">
        <f>N10&amp;"-"&amp;$C$29&amp;"-"&amp;$C$31</f>
        <v>Electric Vehicle (EV-2A)-Yes-Yes</v>
      </c>
      <c r="V31" s="3"/>
    </row>
    <row r="32" spans="2:26">
      <c r="B32" s="3"/>
      <c r="L32" s="3"/>
      <c r="M32" s="3" t="s">
        <v>977</v>
      </c>
      <c r="V32" s="3"/>
    </row>
    <row r="33" spans="13:22">
      <c r="M33" s="3" t="s">
        <v>978</v>
      </c>
      <c r="V33" s="3"/>
    </row>
    <row r="34" spans="13:22">
      <c r="M34" s="3" t="s">
        <v>934</v>
      </c>
      <c r="V34" s="3"/>
    </row>
    <row r="35" spans="13:22">
      <c r="V35" s="3"/>
    </row>
    <row r="36" spans="13:22">
      <c r="M36" s="3"/>
      <c r="V36" s="3"/>
    </row>
    <row r="37" spans="13:22">
      <c r="M37" s="3"/>
      <c r="V37" s="3"/>
    </row>
    <row r="38" spans="13:22">
      <c r="M38" s="3"/>
      <c r="V38" s="3"/>
    </row>
    <row r="39" spans="13:22">
      <c r="M39" s="3"/>
      <c r="V39" s="3"/>
    </row>
    <row r="40" spans="13:22">
      <c r="M40" s="3"/>
      <c r="V40" s="3"/>
    </row>
    <row r="41" spans="13:22">
      <c r="M41" s="3"/>
      <c r="V41" s="3"/>
    </row>
    <row r="42" spans="13:22">
      <c r="M42" s="3"/>
      <c r="V42" s="3"/>
    </row>
    <row r="43" spans="13:22">
      <c r="M43" s="3"/>
      <c r="V43" s="3"/>
    </row>
    <row r="44" spans="13:22">
      <c r="M44" s="3"/>
      <c r="V44" s="3"/>
    </row>
    <row r="45" spans="13:22">
      <c r="M45" s="3"/>
      <c r="V45" s="3"/>
    </row>
    <row r="46" spans="13:22">
      <c r="M46" s="3"/>
      <c r="V46" s="3"/>
    </row>
    <row r="47" spans="13:22">
      <c r="M47" s="3"/>
      <c r="V47" s="3"/>
    </row>
    <row r="48" spans="13:22">
      <c r="M48" s="3"/>
      <c r="V48" s="3"/>
    </row>
    <row r="49" spans="13:22">
      <c r="M49" s="3"/>
      <c r="V49" s="3"/>
    </row>
    <row r="50" spans="13:22">
      <c r="M50" s="3"/>
      <c r="V50" s="3"/>
    </row>
    <row r="51" spans="13:22">
      <c r="M51" s="3"/>
      <c r="V51" s="3"/>
    </row>
    <row r="52" spans="13:22">
      <c r="M52" s="3"/>
      <c r="V52" s="3"/>
    </row>
    <row r="53" spans="13:22">
      <c r="M53" s="3"/>
      <c r="V53" s="3"/>
    </row>
    <row r="54" spans="13:22">
      <c r="M54" s="3"/>
      <c r="V54" s="3"/>
    </row>
    <row r="55" spans="13:22">
      <c r="M55" s="3"/>
      <c r="V55" s="3"/>
    </row>
    <row r="56" spans="13:22">
      <c r="M56" s="3"/>
      <c r="V56" s="3"/>
    </row>
    <row r="57" spans="13:22">
      <c r="M57" s="3"/>
      <c r="V57" s="3"/>
    </row>
    <row r="58" spans="13:22">
      <c r="M58" s="3"/>
      <c r="V58" s="3"/>
    </row>
    <row r="59" spans="13:22">
      <c r="M59" s="3"/>
      <c r="V59" s="3"/>
    </row>
    <row r="60" spans="13:22">
      <c r="M60" s="3"/>
      <c r="V60" s="3"/>
    </row>
    <row r="61" spans="13:22">
      <c r="M61" s="3"/>
      <c r="V61" s="3"/>
    </row>
    <row r="62" spans="13:22">
      <c r="M62" s="3"/>
      <c r="V62" s="3"/>
    </row>
    <row r="63" spans="13:22">
      <c r="M63" s="3"/>
      <c r="V63" s="3"/>
    </row>
    <row r="64" spans="13:22">
      <c r="M64" s="3"/>
      <c r="V64" s="3"/>
    </row>
    <row r="65" spans="13:22">
      <c r="M65" s="3"/>
      <c r="V65" s="3"/>
    </row>
    <row r="66" spans="13:22">
      <c r="M66" s="3"/>
      <c r="V66" s="3"/>
    </row>
    <row r="67" spans="13:22">
      <c r="M67" s="3"/>
      <c r="V67" s="3"/>
    </row>
    <row r="68" spans="13:22">
      <c r="M68" s="3"/>
      <c r="V68" s="3"/>
    </row>
    <row r="69" spans="13:22">
      <c r="M69" s="3"/>
      <c r="V69" s="3"/>
    </row>
    <row r="70" spans="13:22">
      <c r="M70" s="3"/>
      <c r="V70" s="3"/>
    </row>
    <row r="71" spans="13:22">
      <c r="M71" s="3"/>
      <c r="V71" s="3"/>
    </row>
    <row r="72" spans="13:22">
      <c r="M72" s="3"/>
      <c r="V72" s="3"/>
    </row>
    <row r="73" spans="13:22">
      <c r="M73" s="3"/>
      <c r="V73" s="3"/>
    </row>
    <row r="74" spans="13:22">
      <c r="M74" s="3"/>
      <c r="V74" s="3"/>
    </row>
    <row r="75" spans="13:22">
      <c r="M75" s="3"/>
      <c r="V75" s="3"/>
    </row>
    <row r="76" spans="13:22">
      <c r="M76" s="3"/>
      <c r="V76" s="3"/>
    </row>
    <row r="77" spans="13:22">
      <c r="M77" s="3"/>
      <c r="V77" s="3"/>
    </row>
    <row r="78" spans="13:22">
      <c r="M78" s="3"/>
      <c r="V78" s="3"/>
    </row>
    <row r="79" spans="13:22">
      <c r="M79" s="3"/>
      <c r="V79" s="3"/>
    </row>
    <row r="80" spans="13:22">
      <c r="M80" s="3"/>
      <c r="V80" s="3"/>
    </row>
    <row r="81" spans="13:22">
      <c r="M81" s="3"/>
      <c r="V81" s="3"/>
    </row>
    <row r="82" spans="13:22">
      <c r="M82" s="3"/>
      <c r="V82" s="3"/>
    </row>
    <row r="83" spans="13:22">
      <c r="M83" s="3"/>
      <c r="V83" s="3"/>
    </row>
    <row r="84" spans="13:22">
      <c r="M84" s="3"/>
      <c r="V84" s="3"/>
    </row>
    <row r="85" spans="13:22">
      <c r="M85" s="3"/>
      <c r="V85" s="3"/>
    </row>
    <row r="86" spans="13:22">
      <c r="M86" s="3"/>
      <c r="V86" s="3"/>
    </row>
    <row r="87" spans="13:22">
      <c r="M87" s="3"/>
      <c r="V87" s="3"/>
    </row>
    <row r="88" spans="13:22">
      <c r="M88" s="3"/>
      <c r="V88" s="3"/>
    </row>
  </sheetData>
  <phoneticPr fontId="3" type="noConversion"/>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11A2C5-8C56-4B5B-912A-A19AE2D3E7DF}">
  <sheetPr codeName="Sheet7">
    <tabColor theme="0" tint="-0.499984740745262"/>
  </sheetPr>
  <dimension ref="B2:FP70"/>
  <sheetViews>
    <sheetView topLeftCell="A2" zoomScale="64" workbookViewId="0">
      <pane xSplit="2" ySplit="1" topLeftCell="C39" activePane="bottomRight" state="frozen"/>
      <selection activeCell="C6" sqref="C6"/>
      <selection pane="topRight" activeCell="C6" sqref="C6"/>
      <selection pane="bottomLeft" activeCell="C6" sqref="C6"/>
      <selection pane="bottomRight" activeCell="C6" sqref="C6"/>
    </sheetView>
  </sheetViews>
  <sheetFormatPr defaultColWidth="10.5546875" defaultRowHeight="14.4"/>
  <cols>
    <col min="1" max="1" width="10.5546875" style="3"/>
    <col min="2" max="2" width="53.44140625" style="3" bestFit="1" customWidth="1"/>
    <col min="3" max="5" width="13.109375" style="3" customWidth="1"/>
    <col min="6" max="18" width="13.109375" style="75" customWidth="1"/>
    <col min="19" max="19" width="2.5546875" style="7" customWidth="1"/>
    <col min="20" max="22" width="13.109375" style="3" customWidth="1"/>
    <col min="23" max="34" width="13.109375" style="75" customWidth="1"/>
    <col min="35" max="35" width="13.109375" style="3" customWidth="1"/>
    <col min="36" max="36" width="2.5546875" style="7" customWidth="1"/>
    <col min="37" max="39" width="13.109375" style="3" customWidth="1"/>
    <col min="40" max="51" width="13.109375" style="75" customWidth="1"/>
    <col min="52" max="52" width="13.109375" style="3" customWidth="1"/>
    <col min="53" max="53" width="2.5546875" style="7" customWidth="1"/>
    <col min="54" max="56" width="13.109375" style="3" customWidth="1"/>
    <col min="57" max="68" width="13.109375" style="75" customWidth="1"/>
    <col min="69" max="69" width="13.109375" style="3" customWidth="1"/>
    <col min="70" max="70" width="2.5546875" style="7" customWidth="1"/>
    <col min="71" max="73" width="13.109375" style="3" customWidth="1"/>
    <col min="74" max="85" width="13.109375" style="75" customWidth="1"/>
    <col min="86" max="86" width="13.109375" style="3" customWidth="1"/>
    <col min="87" max="87" width="2.5546875" style="7" customWidth="1"/>
    <col min="88" max="103" width="13.109375" style="75" customWidth="1"/>
    <col min="104" max="104" width="2.5546875" style="7" customWidth="1"/>
    <col min="105" max="107" width="13.109375" style="3" customWidth="1"/>
    <col min="108" max="119" width="13.109375" style="75" customWidth="1"/>
    <col min="120" max="120" width="13.109375" style="3" customWidth="1"/>
    <col min="121" max="121" width="2.5546875" style="7" customWidth="1"/>
    <col min="122" max="124" width="13.109375" style="3" customWidth="1"/>
    <col min="125" max="136" width="13.109375" style="75" customWidth="1"/>
    <col min="137" max="137" width="13.109375" style="3" customWidth="1"/>
    <col min="138" max="138" width="2.5546875" style="7" customWidth="1"/>
    <col min="139" max="141" width="13.109375" style="3" customWidth="1"/>
    <col min="142" max="153" width="13.109375" style="75" customWidth="1"/>
    <col min="154" max="154" width="13.109375" style="3" customWidth="1"/>
    <col min="155" max="155" width="2.5546875" style="7" customWidth="1"/>
    <col min="156" max="171" width="13.109375" style="75" customWidth="1"/>
    <col min="172" max="16384" width="10.5546875" style="3"/>
  </cols>
  <sheetData>
    <row r="2" spans="2:172">
      <c r="B2" s="4" t="s">
        <v>4</v>
      </c>
      <c r="C2" s="122">
        <f>$C$55</f>
        <v>1</v>
      </c>
      <c r="D2" s="123"/>
      <c r="E2" s="123"/>
      <c r="F2" s="123"/>
      <c r="G2" s="123"/>
      <c r="H2" s="123"/>
      <c r="I2" s="123"/>
      <c r="J2" s="123"/>
      <c r="K2" s="123"/>
      <c r="L2" s="123"/>
      <c r="M2" s="123"/>
      <c r="N2" s="123"/>
      <c r="O2" s="123"/>
      <c r="P2" s="123"/>
      <c r="Q2" s="123"/>
      <c r="R2" s="123"/>
      <c r="S2" s="20"/>
      <c r="T2" s="122">
        <f>$C$56</f>
        <v>2</v>
      </c>
      <c r="U2" s="123"/>
      <c r="V2" s="123"/>
      <c r="W2" s="123"/>
      <c r="X2" s="123"/>
      <c r="Y2" s="123"/>
      <c r="Z2" s="123"/>
      <c r="AA2" s="123"/>
      <c r="AB2" s="123"/>
      <c r="AC2" s="123"/>
      <c r="AD2" s="123"/>
      <c r="AE2" s="123"/>
      <c r="AF2" s="123"/>
      <c r="AG2" s="123"/>
      <c r="AH2" s="123"/>
      <c r="AI2" s="124"/>
      <c r="AJ2" s="20"/>
      <c r="AK2" s="122">
        <f>$C$57</f>
        <v>3</v>
      </c>
      <c r="AL2" s="123"/>
      <c r="AM2" s="123"/>
      <c r="AN2" s="123"/>
      <c r="AO2" s="123"/>
      <c r="AP2" s="123"/>
      <c r="AQ2" s="123"/>
      <c r="AR2" s="123"/>
      <c r="AS2" s="123"/>
      <c r="AT2" s="123"/>
      <c r="AU2" s="123"/>
      <c r="AV2" s="123"/>
      <c r="AW2" s="123"/>
      <c r="AX2" s="123"/>
      <c r="AY2" s="123"/>
      <c r="AZ2" s="124"/>
      <c r="BA2" s="20"/>
      <c r="BB2" s="122">
        <f>$C$58</f>
        <v>4</v>
      </c>
      <c r="BC2" s="123"/>
      <c r="BD2" s="123"/>
      <c r="BE2" s="123"/>
      <c r="BF2" s="123"/>
      <c r="BG2" s="123"/>
      <c r="BH2" s="123"/>
      <c r="BI2" s="123"/>
      <c r="BJ2" s="123"/>
      <c r="BK2" s="123"/>
      <c r="BL2" s="123"/>
      <c r="BM2" s="123"/>
      <c r="BN2" s="123"/>
      <c r="BO2" s="123"/>
      <c r="BP2" s="123"/>
      <c r="BQ2" s="124"/>
      <c r="BR2" s="11"/>
      <c r="BS2" s="122">
        <f>$C$59</f>
        <v>5</v>
      </c>
      <c r="BT2" s="123"/>
      <c r="BU2" s="123"/>
      <c r="BV2" s="123"/>
      <c r="BW2" s="123"/>
      <c r="BX2" s="123"/>
      <c r="BY2" s="123"/>
      <c r="BZ2" s="123"/>
      <c r="CA2" s="123"/>
      <c r="CB2" s="123"/>
      <c r="CC2" s="123"/>
      <c r="CD2" s="123"/>
      <c r="CE2" s="123"/>
      <c r="CF2" s="123"/>
      <c r="CG2" s="123"/>
      <c r="CH2" s="124"/>
      <c r="CI2" s="12"/>
      <c r="CJ2" s="122">
        <f>$C$60</f>
        <v>6</v>
      </c>
      <c r="CK2" s="123"/>
      <c r="CL2" s="123"/>
      <c r="CM2" s="123"/>
      <c r="CN2" s="123"/>
      <c r="CO2" s="123"/>
      <c r="CP2" s="123"/>
      <c r="CQ2" s="123"/>
      <c r="CR2" s="123"/>
      <c r="CS2" s="123"/>
      <c r="CT2" s="123"/>
      <c r="CU2" s="123"/>
      <c r="CV2" s="123"/>
      <c r="CW2" s="123"/>
      <c r="CX2" s="123"/>
      <c r="CY2" s="124"/>
      <c r="CZ2" s="12"/>
      <c r="DA2" s="122">
        <f>$C$61</f>
        <v>11</v>
      </c>
      <c r="DB2" s="123"/>
      <c r="DC2" s="123"/>
      <c r="DD2" s="123"/>
      <c r="DE2" s="123"/>
      <c r="DF2" s="123"/>
      <c r="DG2" s="123"/>
      <c r="DH2" s="123"/>
      <c r="DI2" s="123"/>
      <c r="DJ2" s="123"/>
      <c r="DK2" s="123"/>
      <c r="DL2" s="123"/>
      <c r="DM2" s="123"/>
      <c r="DN2" s="123"/>
      <c r="DO2" s="123"/>
      <c r="DP2" s="124"/>
      <c r="DQ2" s="12"/>
      <c r="DR2" s="122">
        <f>$C$62</f>
        <v>12</v>
      </c>
      <c r="DS2" s="123"/>
      <c r="DT2" s="123"/>
      <c r="DU2" s="123"/>
      <c r="DV2" s="123"/>
      <c r="DW2" s="123"/>
      <c r="DX2" s="123"/>
      <c r="DY2" s="123"/>
      <c r="DZ2" s="123"/>
      <c r="EA2" s="123"/>
      <c r="EB2" s="123"/>
      <c r="EC2" s="123"/>
      <c r="ED2" s="123"/>
      <c r="EE2" s="123"/>
      <c r="EF2" s="123"/>
      <c r="EG2" s="124"/>
      <c r="EH2" s="12"/>
      <c r="EI2" s="122">
        <f>$C$63</f>
        <v>13</v>
      </c>
      <c r="EJ2" s="123"/>
      <c r="EK2" s="123"/>
      <c r="EL2" s="123"/>
      <c r="EM2" s="123"/>
      <c r="EN2" s="123"/>
      <c r="EO2" s="123"/>
      <c r="EP2" s="123"/>
      <c r="EQ2" s="123"/>
      <c r="ER2" s="123"/>
      <c r="ES2" s="123"/>
      <c r="ET2" s="123"/>
      <c r="EU2" s="123"/>
      <c r="EV2" s="123"/>
      <c r="EW2" s="123"/>
      <c r="EX2" s="124"/>
      <c r="EY2" s="12"/>
      <c r="EZ2" s="122">
        <f>$C$64</f>
        <v>16</v>
      </c>
      <c r="FA2" s="123"/>
      <c r="FB2" s="123"/>
      <c r="FC2" s="123"/>
      <c r="FD2" s="123"/>
      <c r="FE2" s="123"/>
      <c r="FF2" s="123"/>
      <c r="FG2" s="123"/>
      <c r="FH2" s="123"/>
      <c r="FI2" s="123"/>
      <c r="FJ2" s="123"/>
      <c r="FK2" s="123"/>
      <c r="FL2" s="123"/>
      <c r="FM2" s="123"/>
      <c r="FN2" s="123"/>
      <c r="FO2" s="124"/>
    </row>
    <row r="3" spans="2:172">
      <c r="B3" s="4"/>
      <c r="C3" s="19" t="str">
        <f>$E$55</f>
        <v>kWh-No-No</v>
      </c>
      <c r="D3" s="19" t="str">
        <f>$E$56</f>
        <v>Therms-No-No</v>
      </c>
      <c r="E3" s="19" t="str">
        <f>$E$57</f>
        <v>Btu-No-No</v>
      </c>
      <c r="F3" s="19" t="str">
        <f>$E$58</f>
        <v>Tons-No-No</v>
      </c>
      <c r="G3" s="19" t="str">
        <f>$E$59</f>
        <v>kWh-No-Yes</v>
      </c>
      <c r="H3" s="19" t="str">
        <f>$E$60</f>
        <v>Therms-No-Yes</v>
      </c>
      <c r="I3" s="19" t="str">
        <f>$E$61</f>
        <v>Btu-No-Yes</v>
      </c>
      <c r="J3" s="19" t="str">
        <f>$E$62</f>
        <v>Tons-No-Yes</v>
      </c>
      <c r="K3" s="19" t="str">
        <f>$E$63</f>
        <v>kWh-Yes-No</v>
      </c>
      <c r="L3" s="19" t="str">
        <f>$E$64</f>
        <v>Therms-Yes-No</v>
      </c>
      <c r="M3" s="19" t="str">
        <f>$E$65</f>
        <v>Btu-Yes-No</v>
      </c>
      <c r="N3" s="19" t="str">
        <f>$E$66</f>
        <v>Tons-Yes-No</v>
      </c>
      <c r="O3" s="19" t="str">
        <f>$E$67</f>
        <v>kWh-Yes-Yes</v>
      </c>
      <c r="P3" s="19" t="str">
        <f>$E$68</f>
        <v>Therms-Yes-Yes</v>
      </c>
      <c r="Q3" s="19" t="str">
        <f>$E$69</f>
        <v>Btu-Yes-Yes</v>
      </c>
      <c r="R3" s="19" t="str">
        <f>$E$70</f>
        <v>Tons-Yes-Yes</v>
      </c>
      <c r="S3" s="9"/>
      <c r="T3" s="19" t="str">
        <f>$E$55</f>
        <v>kWh-No-No</v>
      </c>
      <c r="U3" s="19" t="str">
        <f>$E$56</f>
        <v>Therms-No-No</v>
      </c>
      <c r="V3" s="19" t="str">
        <f>$E$57</f>
        <v>Btu-No-No</v>
      </c>
      <c r="W3" s="19" t="str">
        <f>$E$58</f>
        <v>Tons-No-No</v>
      </c>
      <c r="X3" s="19" t="str">
        <f>$E$59</f>
        <v>kWh-No-Yes</v>
      </c>
      <c r="Y3" s="19" t="str">
        <f>$E$60</f>
        <v>Therms-No-Yes</v>
      </c>
      <c r="Z3" s="19" t="str">
        <f>$E$61</f>
        <v>Btu-No-Yes</v>
      </c>
      <c r="AA3" s="19" t="str">
        <f>$E$62</f>
        <v>Tons-No-Yes</v>
      </c>
      <c r="AB3" s="19" t="str">
        <f>$E$63</f>
        <v>kWh-Yes-No</v>
      </c>
      <c r="AC3" s="19" t="str">
        <f>$E$64</f>
        <v>Therms-Yes-No</v>
      </c>
      <c r="AD3" s="19" t="str">
        <f>$E$65</f>
        <v>Btu-Yes-No</v>
      </c>
      <c r="AE3" s="19" t="str">
        <f>$E$66</f>
        <v>Tons-Yes-No</v>
      </c>
      <c r="AF3" s="19" t="str">
        <f>$E$67</f>
        <v>kWh-Yes-Yes</v>
      </c>
      <c r="AG3" s="19" t="str">
        <f>$E$68</f>
        <v>Therms-Yes-Yes</v>
      </c>
      <c r="AH3" s="19" t="str">
        <f>$E$69</f>
        <v>Btu-Yes-Yes</v>
      </c>
      <c r="AI3" s="19" t="str">
        <f>$E$70</f>
        <v>Tons-Yes-Yes</v>
      </c>
      <c r="AJ3" s="9"/>
      <c r="AK3" s="19" t="str">
        <f>$E$55</f>
        <v>kWh-No-No</v>
      </c>
      <c r="AL3" s="19" t="str">
        <f>$E$56</f>
        <v>Therms-No-No</v>
      </c>
      <c r="AM3" s="19" t="str">
        <f>$E$57</f>
        <v>Btu-No-No</v>
      </c>
      <c r="AN3" s="19" t="str">
        <f>$E$58</f>
        <v>Tons-No-No</v>
      </c>
      <c r="AO3" s="19" t="str">
        <f>$E$59</f>
        <v>kWh-No-Yes</v>
      </c>
      <c r="AP3" s="19" t="str">
        <f>$E$60</f>
        <v>Therms-No-Yes</v>
      </c>
      <c r="AQ3" s="19" t="str">
        <f>$E$61</f>
        <v>Btu-No-Yes</v>
      </c>
      <c r="AR3" s="19" t="str">
        <f>$E$62</f>
        <v>Tons-No-Yes</v>
      </c>
      <c r="AS3" s="19" t="str">
        <f>$E$63</f>
        <v>kWh-Yes-No</v>
      </c>
      <c r="AT3" s="19" t="str">
        <f>$E$64</f>
        <v>Therms-Yes-No</v>
      </c>
      <c r="AU3" s="19" t="str">
        <f>$E$65</f>
        <v>Btu-Yes-No</v>
      </c>
      <c r="AV3" s="19" t="str">
        <f>$E$66</f>
        <v>Tons-Yes-No</v>
      </c>
      <c r="AW3" s="19" t="str">
        <f>$E$67</f>
        <v>kWh-Yes-Yes</v>
      </c>
      <c r="AX3" s="19" t="str">
        <f>$E$68</f>
        <v>Therms-Yes-Yes</v>
      </c>
      <c r="AY3" s="19" t="str">
        <f>$E$69</f>
        <v>Btu-Yes-Yes</v>
      </c>
      <c r="AZ3" s="19" t="str">
        <f>$E$70</f>
        <v>Tons-Yes-Yes</v>
      </c>
      <c r="BA3" s="9"/>
      <c r="BB3" s="19" t="str">
        <f>$E$55</f>
        <v>kWh-No-No</v>
      </c>
      <c r="BC3" s="19" t="str">
        <f>$E$56</f>
        <v>Therms-No-No</v>
      </c>
      <c r="BD3" s="19" t="str">
        <f>$E$57</f>
        <v>Btu-No-No</v>
      </c>
      <c r="BE3" s="19" t="str">
        <f>$E$58</f>
        <v>Tons-No-No</v>
      </c>
      <c r="BF3" s="19" t="str">
        <f>$E$59</f>
        <v>kWh-No-Yes</v>
      </c>
      <c r="BG3" s="19" t="str">
        <f>$E$60</f>
        <v>Therms-No-Yes</v>
      </c>
      <c r="BH3" s="19" t="str">
        <f>$E$61</f>
        <v>Btu-No-Yes</v>
      </c>
      <c r="BI3" s="19" t="str">
        <f>$E$62</f>
        <v>Tons-No-Yes</v>
      </c>
      <c r="BJ3" s="19" t="str">
        <f>$E$63</f>
        <v>kWh-Yes-No</v>
      </c>
      <c r="BK3" s="19" t="str">
        <f>$E$64</f>
        <v>Therms-Yes-No</v>
      </c>
      <c r="BL3" s="19" t="str">
        <f>$E$65</f>
        <v>Btu-Yes-No</v>
      </c>
      <c r="BM3" s="19" t="str">
        <f>$E$66</f>
        <v>Tons-Yes-No</v>
      </c>
      <c r="BN3" s="19" t="str">
        <f>$E$67</f>
        <v>kWh-Yes-Yes</v>
      </c>
      <c r="BO3" s="19" t="str">
        <f>$E$68</f>
        <v>Therms-Yes-Yes</v>
      </c>
      <c r="BP3" s="19" t="str">
        <f>$E$69</f>
        <v>Btu-Yes-Yes</v>
      </c>
      <c r="BQ3" s="19" t="str">
        <f>$E$70</f>
        <v>Tons-Yes-Yes</v>
      </c>
      <c r="BR3" s="9"/>
      <c r="BS3" s="19" t="str">
        <f>$E$55</f>
        <v>kWh-No-No</v>
      </c>
      <c r="BT3" s="19" t="str">
        <f>$E$56</f>
        <v>Therms-No-No</v>
      </c>
      <c r="BU3" s="19" t="str">
        <f>$E$57</f>
        <v>Btu-No-No</v>
      </c>
      <c r="BV3" s="19" t="str">
        <f>$E$58</f>
        <v>Tons-No-No</v>
      </c>
      <c r="BW3" s="19" t="str">
        <f>$E$59</f>
        <v>kWh-No-Yes</v>
      </c>
      <c r="BX3" s="19" t="str">
        <f>$E$60</f>
        <v>Therms-No-Yes</v>
      </c>
      <c r="BY3" s="19" t="str">
        <f>$E$61</f>
        <v>Btu-No-Yes</v>
      </c>
      <c r="BZ3" s="19" t="str">
        <f>$E$62</f>
        <v>Tons-No-Yes</v>
      </c>
      <c r="CA3" s="19" t="str">
        <f>$E$63</f>
        <v>kWh-Yes-No</v>
      </c>
      <c r="CB3" s="19" t="str">
        <f>$E$64</f>
        <v>Therms-Yes-No</v>
      </c>
      <c r="CC3" s="19" t="str">
        <f>$E$65</f>
        <v>Btu-Yes-No</v>
      </c>
      <c r="CD3" s="19" t="str">
        <f>$E$66</f>
        <v>Tons-Yes-No</v>
      </c>
      <c r="CE3" s="19" t="str">
        <f>$E$67</f>
        <v>kWh-Yes-Yes</v>
      </c>
      <c r="CF3" s="19" t="str">
        <f>$E$68</f>
        <v>Therms-Yes-Yes</v>
      </c>
      <c r="CG3" s="19" t="str">
        <f>$E$69</f>
        <v>Btu-Yes-Yes</v>
      </c>
      <c r="CH3" s="19" t="str">
        <f>$E$70</f>
        <v>Tons-Yes-Yes</v>
      </c>
      <c r="CI3" s="9"/>
      <c r="CJ3" s="19" t="str">
        <f>$E$55</f>
        <v>kWh-No-No</v>
      </c>
      <c r="CK3" s="19" t="str">
        <f>$E$56</f>
        <v>Therms-No-No</v>
      </c>
      <c r="CL3" s="19" t="str">
        <f>$E$57</f>
        <v>Btu-No-No</v>
      </c>
      <c r="CM3" s="19" t="str">
        <f>$E$58</f>
        <v>Tons-No-No</v>
      </c>
      <c r="CN3" s="19" t="str">
        <f>$E$59</f>
        <v>kWh-No-Yes</v>
      </c>
      <c r="CO3" s="19" t="str">
        <f>$E$60</f>
        <v>Therms-No-Yes</v>
      </c>
      <c r="CP3" s="19" t="str">
        <f>$E$61</f>
        <v>Btu-No-Yes</v>
      </c>
      <c r="CQ3" s="19" t="str">
        <f>$E$62</f>
        <v>Tons-No-Yes</v>
      </c>
      <c r="CR3" s="19" t="str">
        <f>$E$63</f>
        <v>kWh-Yes-No</v>
      </c>
      <c r="CS3" s="19" t="str">
        <f>$E$64</f>
        <v>Therms-Yes-No</v>
      </c>
      <c r="CT3" s="19" t="str">
        <f>$E$65</f>
        <v>Btu-Yes-No</v>
      </c>
      <c r="CU3" s="19" t="str">
        <f>$E$66</f>
        <v>Tons-Yes-No</v>
      </c>
      <c r="CV3" s="19" t="str">
        <f>$E$67</f>
        <v>kWh-Yes-Yes</v>
      </c>
      <c r="CW3" s="19" t="str">
        <f>$E$68</f>
        <v>Therms-Yes-Yes</v>
      </c>
      <c r="CX3" s="19" t="str">
        <f>$E$69</f>
        <v>Btu-Yes-Yes</v>
      </c>
      <c r="CY3" s="19" t="str">
        <f>$E$70</f>
        <v>Tons-Yes-Yes</v>
      </c>
      <c r="CZ3" s="9"/>
      <c r="DA3" s="19" t="str">
        <f>$E$55</f>
        <v>kWh-No-No</v>
      </c>
      <c r="DB3" s="19" t="str">
        <f>$E$56</f>
        <v>Therms-No-No</v>
      </c>
      <c r="DC3" s="19" t="str">
        <f>$E$57</f>
        <v>Btu-No-No</v>
      </c>
      <c r="DD3" s="19" t="str">
        <f>$E$58</f>
        <v>Tons-No-No</v>
      </c>
      <c r="DE3" s="19" t="str">
        <f>$E$59</f>
        <v>kWh-No-Yes</v>
      </c>
      <c r="DF3" s="19" t="str">
        <f>$E$60</f>
        <v>Therms-No-Yes</v>
      </c>
      <c r="DG3" s="19" t="str">
        <f>$E$61</f>
        <v>Btu-No-Yes</v>
      </c>
      <c r="DH3" s="19" t="str">
        <f>$E$62</f>
        <v>Tons-No-Yes</v>
      </c>
      <c r="DI3" s="19" t="str">
        <f>$E$63</f>
        <v>kWh-Yes-No</v>
      </c>
      <c r="DJ3" s="19" t="str">
        <f>$E$64</f>
        <v>Therms-Yes-No</v>
      </c>
      <c r="DK3" s="19" t="str">
        <f>$E$65</f>
        <v>Btu-Yes-No</v>
      </c>
      <c r="DL3" s="19" t="str">
        <f>$E$66</f>
        <v>Tons-Yes-No</v>
      </c>
      <c r="DM3" s="19" t="str">
        <f>$E$67</f>
        <v>kWh-Yes-Yes</v>
      </c>
      <c r="DN3" s="19" t="str">
        <f>$E$68</f>
        <v>Therms-Yes-Yes</v>
      </c>
      <c r="DO3" s="19" t="str">
        <f>$E$69</f>
        <v>Btu-Yes-Yes</v>
      </c>
      <c r="DP3" s="19" t="str">
        <f>$E$70</f>
        <v>Tons-Yes-Yes</v>
      </c>
      <c r="DQ3" s="9"/>
      <c r="DR3" s="19" t="str">
        <f>$E$55</f>
        <v>kWh-No-No</v>
      </c>
      <c r="DS3" s="19" t="str">
        <f>$E$56</f>
        <v>Therms-No-No</v>
      </c>
      <c r="DT3" s="19" t="str">
        <f>$E$57</f>
        <v>Btu-No-No</v>
      </c>
      <c r="DU3" s="19" t="str">
        <f>$E$58</f>
        <v>Tons-No-No</v>
      </c>
      <c r="DV3" s="19" t="str">
        <f>$E$59</f>
        <v>kWh-No-Yes</v>
      </c>
      <c r="DW3" s="19" t="str">
        <f>$E$60</f>
        <v>Therms-No-Yes</v>
      </c>
      <c r="DX3" s="19" t="str">
        <f>$E$61</f>
        <v>Btu-No-Yes</v>
      </c>
      <c r="DY3" s="19" t="str">
        <f>$E$62</f>
        <v>Tons-No-Yes</v>
      </c>
      <c r="DZ3" s="19" t="str">
        <f>$E$63</f>
        <v>kWh-Yes-No</v>
      </c>
      <c r="EA3" s="19" t="str">
        <f>$E$64</f>
        <v>Therms-Yes-No</v>
      </c>
      <c r="EB3" s="19" t="str">
        <f>$E$65</f>
        <v>Btu-Yes-No</v>
      </c>
      <c r="EC3" s="19" t="str">
        <f>$E$66</f>
        <v>Tons-Yes-No</v>
      </c>
      <c r="ED3" s="19" t="str">
        <f>$E$67</f>
        <v>kWh-Yes-Yes</v>
      </c>
      <c r="EE3" s="19" t="str">
        <f>$E$68</f>
        <v>Therms-Yes-Yes</v>
      </c>
      <c r="EF3" s="19" t="str">
        <f>$E$69</f>
        <v>Btu-Yes-Yes</v>
      </c>
      <c r="EG3" s="19" t="str">
        <f>$E$70</f>
        <v>Tons-Yes-Yes</v>
      </c>
      <c r="EH3" s="9"/>
      <c r="EI3" s="19" t="str">
        <f>$E$55</f>
        <v>kWh-No-No</v>
      </c>
      <c r="EJ3" s="19" t="str">
        <f>$E$56</f>
        <v>Therms-No-No</v>
      </c>
      <c r="EK3" s="19" t="str">
        <f>$E$57</f>
        <v>Btu-No-No</v>
      </c>
      <c r="EL3" s="19" t="str">
        <f>$E$58</f>
        <v>Tons-No-No</v>
      </c>
      <c r="EM3" s="19" t="str">
        <f>$E$59</f>
        <v>kWh-No-Yes</v>
      </c>
      <c r="EN3" s="19" t="str">
        <f>$E$60</f>
        <v>Therms-No-Yes</v>
      </c>
      <c r="EO3" s="19" t="str">
        <f>$E$61</f>
        <v>Btu-No-Yes</v>
      </c>
      <c r="EP3" s="19" t="str">
        <f>$E$62</f>
        <v>Tons-No-Yes</v>
      </c>
      <c r="EQ3" s="19" t="str">
        <f>$E$63</f>
        <v>kWh-Yes-No</v>
      </c>
      <c r="ER3" s="19" t="str">
        <f>$E$64</f>
        <v>Therms-Yes-No</v>
      </c>
      <c r="ES3" s="19" t="str">
        <f>$E$65</f>
        <v>Btu-Yes-No</v>
      </c>
      <c r="ET3" s="19" t="str">
        <f>$E$66</f>
        <v>Tons-Yes-No</v>
      </c>
      <c r="EU3" s="19" t="str">
        <f>$E$67</f>
        <v>kWh-Yes-Yes</v>
      </c>
      <c r="EV3" s="19" t="str">
        <f>$E$68</f>
        <v>Therms-Yes-Yes</v>
      </c>
      <c r="EW3" s="19" t="str">
        <f>$E$69</f>
        <v>Btu-Yes-Yes</v>
      </c>
      <c r="EX3" s="19" t="str">
        <f>$E$70</f>
        <v>Tons-Yes-Yes</v>
      </c>
      <c r="EY3" s="9"/>
      <c r="EZ3" s="19" t="str">
        <f>$E$55</f>
        <v>kWh-No-No</v>
      </c>
      <c r="FA3" s="19" t="str">
        <f>$E$56</f>
        <v>Therms-No-No</v>
      </c>
      <c r="FB3" s="19" t="str">
        <f>$E$57</f>
        <v>Btu-No-No</v>
      </c>
      <c r="FC3" s="19" t="str">
        <f>$E$58</f>
        <v>Tons-No-No</v>
      </c>
      <c r="FD3" s="19" t="str">
        <f>$E$59</f>
        <v>kWh-No-Yes</v>
      </c>
      <c r="FE3" s="19" t="str">
        <f>$E$60</f>
        <v>Therms-No-Yes</v>
      </c>
      <c r="FF3" s="19" t="str">
        <f>$E$61</f>
        <v>Btu-No-Yes</v>
      </c>
      <c r="FG3" s="19" t="str">
        <f>$E$62</f>
        <v>Tons-No-Yes</v>
      </c>
      <c r="FH3" s="19" t="str">
        <f>$E$63</f>
        <v>kWh-Yes-No</v>
      </c>
      <c r="FI3" s="19" t="str">
        <f>$E$64</f>
        <v>Therms-Yes-No</v>
      </c>
      <c r="FJ3" s="19" t="str">
        <f>$E$65</f>
        <v>Btu-Yes-No</v>
      </c>
      <c r="FK3" s="19" t="str">
        <f>$E$66</f>
        <v>Tons-Yes-No</v>
      </c>
      <c r="FL3" s="19" t="str">
        <f>$E$67</f>
        <v>kWh-Yes-Yes</v>
      </c>
      <c r="FM3" s="19" t="str">
        <f>$E$68</f>
        <v>Therms-Yes-Yes</v>
      </c>
      <c r="FN3" s="19" t="str">
        <f>$E$69</f>
        <v>Btu-Yes-Yes</v>
      </c>
      <c r="FO3" s="19" t="str">
        <f>$E$70</f>
        <v>Tons-Yes-Yes</v>
      </c>
      <c r="FP3" s="9"/>
    </row>
    <row r="4" spans="2:172" ht="18">
      <c r="B4" s="4" t="str">
        <f>$B$55</f>
        <v>No Cooling with Space Heater</v>
      </c>
      <c r="C4" s="17">
        <v>14202.701746999861</v>
      </c>
      <c r="D4" s="17">
        <v>206.44585505700252</v>
      </c>
      <c r="E4" s="17">
        <v>69106.192244708363</v>
      </c>
      <c r="F4" s="17">
        <v>5.3204478642784432</v>
      </c>
      <c r="G4" s="100">
        <v>13672.947154999882</v>
      </c>
      <c r="H4" s="100">
        <v>206.43664457700245</v>
      </c>
      <c r="I4" s="100">
        <v>67297.674363161539</v>
      </c>
      <c r="J4" s="100">
        <v>5.1169288287690566</v>
      </c>
      <c r="K4" s="17">
        <v>12644.302473012396</v>
      </c>
      <c r="L4" s="17">
        <v>206.44585505700252</v>
      </c>
      <c r="M4" s="17">
        <v>63788.715745964771</v>
      </c>
      <c r="N4" s="17">
        <v>5.0352775581822957</v>
      </c>
      <c r="O4" s="100">
        <v>12120.807613492621</v>
      </c>
      <c r="P4" s="100">
        <v>206.43664457700245</v>
      </c>
      <c r="Q4" s="100">
        <v>62001.556948002959</v>
      </c>
      <c r="R4" s="100">
        <v>4.8333292061775897</v>
      </c>
      <c r="S4" s="9"/>
      <c r="T4" s="17">
        <v>9804.5713090000572</v>
      </c>
      <c r="U4" s="17">
        <v>188.83454730900249</v>
      </c>
      <c r="V4" s="17">
        <v>52338.024677191701</v>
      </c>
      <c r="W4" s="17">
        <v>3.9066376202737452</v>
      </c>
      <c r="X4" s="100">
        <v>9554.3805900000552</v>
      </c>
      <c r="Y4" s="100">
        <v>188.83380756900243</v>
      </c>
      <c r="Z4" s="100">
        <v>51484.264943263028</v>
      </c>
      <c r="AA4" s="100">
        <v>3.8081061986745635</v>
      </c>
      <c r="AB4" s="17">
        <v>8351.6353739062524</v>
      </c>
      <c r="AC4" s="17">
        <v>188.83454730900249</v>
      </c>
      <c r="AD4" s="17">
        <v>47380.403855620723</v>
      </c>
      <c r="AE4" s="17">
        <v>3.6351944469326729</v>
      </c>
      <c r="AF4" s="100">
        <v>8100.6819769574968</v>
      </c>
      <c r="AG4" s="100">
        <v>188.83380756900243</v>
      </c>
      <c r="AH4" s="100">
        <v>46524.041757755993</v>
      </c>
      <c r="AI4" s="100">
        <v>3.53656039835642</v>
      </c>
      <c r="AJ4" s="9"/>
      <c r="AK4" s="17">
        <v>8961.0781829998577</v>
      </c>
      <c r="AL4" s="17">
        <v>189.52065160500248</v>
      </c>
      <c r="AM4" s="17">
        <v>49528.51847184138</v>
      </c>
      <c r="AN4" s="17">
        <v>3.6712040248340929</v>
      </c>
      <c r="AO4" s="100">
        <v>8663.1309419998452</v>
      </c>
      <c r="AP4" s="100">
        <v>189.51934328500266</v>
      </c>
      <c r="AQ4" s="100">
        <v>48511.749940935617</v>
      </c>
      <c r="AR4" s="100">
        <v>3.5576730333162465</v>
      </c>
      <c r="AS4" s="17">
        <v>7565.5219908839344</v>
      </c>
      <c r="AT4" s="17">
        <v>189.52065160500248</v>
      </c>
      <c r="AU4" s="17">
        <v>44766.685366474958</v>
      </c>
      <c r="AV4" s="17">
        <v>3.4104086429242626</v>
      </c>
      <c r="AW4" s="100">
        <v>7267.4830026087384</v>
      </c>
      <c r="AX4" s="100">
        <v>189.51934328500266</v>
      </c>
      <c r="AY4" s="100">
        <v>43749.603781021644</v>
      </c>
      <c r="AZ4" s="100">
        <v>3.2969951171954115</v>
      </c>
      <c r="BA4" s="9"/>
      <c r="BB4" s="17">
        <v>8208.1592739999905</v>
      </c>
      <c r="BC4" s="17">
        <v>182.15656647800304</v>
      </c>
      <c r="BD4" s="17">
        <v>46223.045232986631</v>
      </c>
      <c r="BE4" s="17">
        <v>3.418921819771974</v>
      </c>
      <c r="BF4" s="100">
        <v>8012.9059889999835</v>
      </c>
      <c r="BG4" s="100">
        <v>182.15576935800303</v>
      </c>
      <c r="BH4" s="100">
        <v>45556.733977106705</v>
      </c>
      <c r="BI4" s="100">
        <v>3.3437590471897893</v>
      </c>
      <c r="BJ4" s="17">
        <v>6788.1413406736347</v>
      </c>
      <c r="BK4" s="17">
        <v>182.15656647800304</v>
      </c>
      <c r="BL4" s="17">
        <v>41377.745241966441</v>
      </c>
      <c r="BM4" s="17">
        <v>3.1521367860562424</v>
      </c>
      <c r="BN4" s="100">
        <v>6592.2088245008299</v>
      </c>
      <c r="BO4" s="100">
        <v>182.15576935800303</v>
      </c>
      <c r="BP4" s="100">
        <v>40709.116354232567</v>
      </c>
      <c r="BQ4" s="100">
        <v>3.0768743977425763</v>
      </c>
      <c r="BR4" s="9"/>
      <c r="BS4" s="17">
        <v>9516.3210219999964</v>
      </c>
      <c r="BT4" s="17">
        <v>193.21457678400228</v>
      </c>
      <c r="BU4" s="17">
        <v>51792.477290407296</v>
      </c>
      <c r="BV4" s="17">
        <v>3.8800979387782677</v>
      </c>
      <c r="BW4" s="100">
        <v>9282.553179999979</v>
      </c>
      <c r="BX4" s="100">
        <v>193.21300363400221</v>
      </c>
      <c r="BY4" s="100">
        <v>50994.671371005345</v>
      </c>
      <c r="BZ4" s="100">
        <v>3.7925680185378785</v>
      </c>
      <c r="CA4" s="17">
        <v>8079.4770622800042</v>
      </c>
      <c r="CB4" s="17">
        <v>193.21457678400228</v>
      </c>
      <c r="CC4" s="17">
        <v>46889.764541688317</v>
      </c>
      <c r="CD4" s="17">
        <v>3.6131801081825929</v>
      </c>
      <c r="CE4" s="100">
        <v>7845.3916756280087</v>
      </c>
      <c r="CF4" s="100">
        <v>193.21300363400221</v>
      </c>
      <c r="CG4" s="100">
        <v>46090.875115477575</v>
      </c>
      <c r="CH4" s="100">
        <v>3.52565922372193</v>
      </c>
      <c r="CI4" s="9"/>
      <c r="CJ4" s="17">
        <v>5801.5385509999096</v>
      </c>
      <c r="CK4" s="17">
        <v>175.49854900400334</v>
      </c>
      <c r="CL4" s="17">
        <v>37345.516651809165</v>
      </c>
      <c r="CM4" s="17">
        <v>2.6570708821356028</v>
      </c>
      <c r="CN4" s="100">
        <v>5733.9827059999097</v>
      </c>
      <c r="CO4" s="100">
        <v>175.49846990400334</v>
      </c>
      <c r="CP4" s="100">
        <v>37114.998740850868</v>
      </c>
      <c r="CQ4" s="100">
        <v>2.6314758581348188</v>
      </c>
      <c r="CR4" s="17">
        <v>4397.3282579367851</v>
      </c>
      <c r="CS4" s="17">
        <v>175.49854900400334</v>
      </c>
      <c r="CT4" s="17">
        <v>32554.154542436754</v>
      </c>
      <c r="CU4" s="17">
        <v>2.3944110831700751</v>
      </c>
      <c r="CV4" s="100">
        <v>4329.6641819367851</v>
      </c>
      <c r="CW4" s="100">
        <v>175.49846990400334</v>
      </c>
      <c r="CX4" s="100">
        <v>32323.267332154115</v>
      </c>
      <c r="CY4" s="100">
        <v>2.3687959741890685</v>
      </c>
      <c r="CZ4" s="9"/>
      <c r="DA4" s="17">
        <v>9460.8221540000177</v>
      </c>
      <c r="DB4" s="17">
        <v>170.86512451000286</v>
      </c>
      <c r="DC4" s="17">
        <v>49368.162155549908</v>
      </c>
      <c r="DD4" s="17">
        <v>3.6936966879044837</v>
      </c>
      <c r="DE4" s="100">
        <v>9198.3486240000038</v>
      </c>
      <c r="DF4" s="100">
        <v>170.86541973000288</v>
      </c>
      <c r="DG4" s="100">
        <v>48472.59524689566</v>
      </c>
      <c r="DH4" s="100">
        <v>3.5916712780526296</v>
      </c>
      <c r="DI4" s="17">
        <v>7928.6449013392548</v>
      </c>
      <c r="DJ4" s="17">
        <v>170.86512451000286</v>
      </c>
      <c r="DK4" s="17">
        <v>44140.158864656012</v>
      </c>
      <c r="DL4" s="17">
        <v>3.4050427005954251</v>
      </c>
      <c r="DM4" s="100">
        <v>7665.0810564536541</v>
      </c>
      <c r="DN4" s="100">
        <v>170.86541973000288</v>
      </c>
      <c r="DO4" s="100">
        <v>43240.871648968059</v>
      </c>
      <c r="DP4" s="100">
        <v>3.3029244482304532</v>
      </c>
      <c r="DQ4" s="9"/>
      <c r="DR4" s="17">
        <v>9578.4907840000433</v>
      </c>
      <c r="DS4" s="17">
        <v>177.06755451300305</v>
      </c>
      <c r="DT4" s="17">
        <v>50389.906995018217</v>
      </c>
      <c r="DU4" s="17">
        <v>3.7799317615488439</v>
      </c>
      <c r="DV4" s="100">
        <v>9291.4085060000543</v>
      </c>
      <c r="DW4" s="100">
        <v>177.06656011300302</v>
      </c>
      <c r="DX4" s="100">
        <v>49410.24263096333</v>
      </c>
      <c r="DY4" s="100">
        <v>3.6670396642943679</v>
      </c>
      <c r="DZ4" s="17">
        <v>8105.4189848404267</v>
      </c>
      <c r="EA4" s="17">
        <v>177.06755451300305</v>
      </c>
      <c r="EB4" s="17">
        <v>45363.57978623372</v>
      </c>
      <c r="EC4" s="17">
        <v>3.5066277121594767</v>
      </c>
      <c r="ED4" s="100">
        <v>7817.3389259612459</v>
      </c>
      <c r="EE4" s="100">
        <v>177.06656011300302</v>
      </c>
      <c r="EF4" s="100">
        <v>44380.510854129709</v>
      </c>
      <c r="EG4" s="100">
        <v>3.3936074556088132</v>
      </c>
      <c r="EH4" s="9"/>
      <c r="EI4" s="17">
        <v>8194.028309000043</v>
      </c>
      <c r="EJ4" s="17">
        <v>168.22892981200309</v>
      </c>
      <c r="EK4" s="17">
        <v>44782.064735471715</v>
      </c>
      <c r="EL4" s="17">
        <v>3.3262829752296961</v>
      </c>
      <c r="EM4" s="100">
        <v>7958.5847250000334</v>
      </c>
      <c r="EN4" s="100">
        <v>168.22762696200297</v>
      </c>
      <c r="EO4" s="100">
        <v>43978.567979761909</v>
      </c>
      <c r="EP4" s="100">
        <v>3.2330713515882352</v>
      </c>
      <c r="EQ4" s="17">
        <v>6682.8459373951864</v>
      </c>
      <c r="ER4" s="17">
        <v>168.22892981200309</v>
      </c>
      <c r="ES4" s="17">
        <v>39625.698918023918</v>
      </c>
      <c r="ET4" s="17">
        <v>3.0418133482160878</v>
      </c>
      <c r="EU4" s="100">
        <v>6446.9650842991787</v>
      </c>
      <c r="EV4" s="100">
        <v>168.22762696200297</v>
      </c>
      <c r="EW4" s="100">
        <v>38820.710138940893</v>
      </c>
      <c r="EX4" s="100">
        <v>2.9485580047597897</v>
      </c>
      <c r="EY4" s="9"/>
      <c r="EZ4" s="17">
        <v>16165.935906000155</v>
      </c>
      <c r="FA4" s="17">
        <v>205.07237110500185</v>
      </c>
      <c r="FB4" s="17">
        <v>75667.673652799553</v>
      </c>
      <c r="FC4" s="17">
        <v>5.8042017387097733</v>
      </c>
      <c r="FD4" s="100">
        <v>15682.515953000146</v>
      </c>
      <c r="FE4" s="100">
        <v>205.07418613500184</v>
      </c>
      <c r="FF4" s="100">
        <v>74018.358597370097</v>
      </c>
      <c r="FG4" s="100">
        <v>5.6224247082212084</v>
      </c>
      <c r="FH4" s="17">
        <v>14503.181916644089</v>
      </c>
      <c r="FI4" s="17">
        <v>205.07237110500185</v>
      </c>
      <c r="FJ4" s="17">
        <v>69994.124255558141</v>
      </c>
      <c r="FK4" s="17">
        <v>5.5077384542963088</v>
      </c>
      <c r="FL4" s="100">
        <v>14020.77812756809</v>
      </c>
      <c r="FM4" s="100">
        <v>205.07418613500184</v>
      </c>
      <c r="FN4" s="100">
        <v>68348.276493700367</v>
      </c>
      <c r="FO4" s="100">
        <v>5.326414316035061</v>
      </c>
      <c r="FP4" s="9"/>
    </row>
    <row r="5" spans="2:172" ht="18">
      <c r="B5" s="4" t="str">
        <f>$B$56</f>
        <v>No Cooling with Wall Furnace</v>
      </c>
      <c r="C5" s="17">
        <v>3683.5995650000123</v>
      </c>
      <c r="D5" s="17">
        <v>979.58106032899821</v>
      </c>
      <c r="E5" s="17">
        <v>110527.06345261895</v>
      </c>
      <c r="F5" s="17">
        <v>6.311811318702885</v>
      </c>
      <c r="G5" s="100">
        <v>3663.5832379999947</v>
      </c>
      <c r="H5" s="100">
        <v>943.162553642994</v>
      </c>
      <c r="I5" s="100">
        <v>106816.91427400871</v>
      </c>
      <c r="J5" s="100">
        <v>6.1070369678680736</v>
      </c>
      <c r="K5" s="17">
        <v>2306.8076031206069</v>
      </c>
      <c r="L5" s="17">
        <v>979.58106032899821</v>
      </c>
      <c r="M5" s="17">
        <v>105829.25652781175</v>
      </c>
      <c r="N5" s="17">
        <v>6.0493056520487025</v>
      </c>
      <c r="O5" s="100">
        <v>2287.1899947094021</v>
      </c>
      <c r="P5" s="100">
        <v>943.162553642994</v>
      </c>
      <c r="Q5" s="100">
        <v>102120.46783284715</v>
      </c>
      <c r="R5" s="100">
        <v>5.8446686905186107</v>
      </c>
      <c r="S5" s="9"/>
      <c r="T5" s="17">
        <v>3515.8258979999905</v>
      </c>
      <c r="U5" s="17">
        <v>657.24933304700176</v>
      </c>
      <c r="V5" s="17">
        <v>77721.423484301864</v>
      </c>
      <c r="W5" s="17">
        <v>4.5193936108404573</v>
      </c>
      <c r="X5" s="100">
        <v>3506.3970909999853</v>
      </c>
      <c r="Y5" s="100">
        <v>639.98346881000316</v>
      </c>
      <c r="Z5" s="100">
        <v>75962.664651085011</v>
      </c>
      <c r="AA5" s="100">
        <v>4.4222508241334193</v>
      </c>
      <c r="AB5" s="17">
        <v>2139.5014882839941</v>
      </c>
      <c r="AC5" s="17">
        <v>657.24933304700176</v>
      </c>
      <c r="AD5" s="17">
        <v>73025.211912933519</v>
      </c>
      <c r="AE5" s="17">
        <v>4.2584506323546867</v>
      </c>
      <c r="AF5" s="100">
        <v>2129.9712342839912</v>
      </c>
      <c r="AG5" s="100">
        <v>639.98346881000316</v>
      </c>
      <c r="AH5" s="100">
        <v>71266.106928350098</v>
      </c>
      <c r="AI5" s="100">
        <v>4.1612930063894984</v>
      </c>
      <c r="AJ5" s="9"/>
      <c r="AK5" s="17">
        <v>3483.407927000032</v>
      </c>
      <c r="AL5" s="17">
        <v>600.3604872120012</v>
      </c>
      <c r="AM5" s="17">
        <v>71921.924245234011</v>
      </c>
      <c r="AN5" s="17">
        <v>4.2028140233370683</v>
      </c>
      <c r="AO5" s="100">
        <v>3472.0693610000408</v>
      </c>
      <c r="AP5" s="100">
        <v>579.52935066700127</v>
      </c>
      <c r="AQ5" s="100">
        <v>69800.121816142811</v>
      </c>
      <c r="AR5" s="100">
        <v>4.0858007311594484</v>
      </c>
      <c r="AS5" s="17">
        <v>2128.6681727000082</v>
      </c>
      <c r="AT5" s="17">
        <v>600.3604872120012</v>
      </c>
      <c r="AU5" s="17">
        <v>67299.362539996728</v>
      </c>
      <c r="AV5" s="17">
        <v>3.9479758567779273</v>
      </c>
      <c r="AW5" s="100">
        <v>2117.277184700009</v>
      </c>
      <c r="AX5" s="100">
        <v>579.52935066700127</v>
      </c>
      <c r="AY5" s="100">
        <v>65177.381239702416</v>
      </c>
      <c r="AZ5" s="100">
        <v>3.8309654964217352</v>
      </c>
      <c r="BA5" s="9"/>
      <c r="BB5" s="17">
        <v>3461.3356910000248</v>
      </c>
      <c r="BC5" s="17">
        <v>551.4900438249997</v>
      </c>
      <c r="BD5" s="17">
        <v>66959.566347188796</v>
      </c>
      <c r="BE5" s="17">
        <v>3.9328439667596289</v>
      </c>
      <c r="BF5" s="100">
        <v>3453.8987560000282</v>
      </c>
      <c r="BG5" s="100">
        <v>537.83536023499937</v>
      </c>
      <c r="BH5" s="100">
        <v>65568.722124797874</v>
      </c>
      <c r="BI5" s="100">
        <v>3.8560995651721552</v>
      </c>
      <c r="BJ5" s="17">
        <v>2081.5439285343923</v>
      </c>
      <c r="BK5" s="17">
        <v>551.4900438249997</v>
      </c>
      <c r="BL5" s="17">
        <v>62251.523682809318</v>
      </c>
      <c r="BM5" s="17">
        <v>3.6722883384301266</v>
      </c>
      <c r="BN5" s="100">
        <v>2074.0471221391917</v>
      </c>
      <c r="BO5" s="100">
        <v>537.83536023499937</v>
      </c>
      <c r="BP5" s="100">
        <v>60860.475170835962</v>
      </c>
      <c r="BQ5" s="100">
        <v>3.5955403414972915</v>
      </c>
      <c r="BR5" s="9"/>
      <c r="BS5" s="17">
        <v>3506.362831000009</v>
      </c>
      <c r="BT5" s="17">
        <v>642.88484958600304</v>
      </c>
      <c r="BU5" s="17">
        <v>76252.685828768677</v>
      </c>
      <c r="BV5" s="17">
        <v>4.4408858887227005</v>
      </c>
      <c r="BW5" s="100">
        <v>3497.5608870000092</v>
      </c>
      <c r="BX5" s="100">
        <v>626.80936726500397</v>
      </c>
      <c r="BY5" s="100">
        <v>74615.104131468601</v>
      </c>
      <c r="BZ5" s="100">
        <v>4.3506204076783872</v>
      </c>
      <c r="CA5" s="17">
        <v>2117.8827423779912</v>
      </c>
      <c r="CB5" s="17">
        <v>642.88484958600304</v>
      </c>
      <c r="CC5" s="17">
        <v>71514.997379177948</v>
      </c>
      <c r="CD5" s="17">
        <v>4.1810555606075557</v>
      </c>
      <c r="CE5" s="100">
        <v>2109.1005983779842</v>
      </c>
      <c r="CF5" s="100">
        <v>626.80936726500397</v>
      </c>
      <c r="CG5" s="100">
        <v>69877.483242249844</v>
      </c>
      <c r="CH5" s="100">
        <v>4.0908050737234367</v>
      </c>
      <c r="CI5" s="9"/>
      <c r="CJ5" s="17">
        <v>3368.2210010000026</v>
      </c>
      <c r="CK5" s="17">
        <v>375.07231712999362</v>
      </c>
      <c r="CL5" s="17">
        <v>49000.073319351512</v>
      </c>
      <c r="CM5" s="17">
        <v>2.9518859560949751</v>
      </c>
      <c r="CN5" s="100">
        <v>3365.5320510000038</v>
      </c>
      <c r="CO5" s="100">
        <v>370.17759045199324</v>
      </c>
      <c r="CP5" s="100">
        <v>48501.425577698479</v>
      </c>
      <c r="CQ5" s="100">
        <v>2.9243979437702716</v>
      </c>
      <c r="CR5" s="17">
        <v>1970.2644837160028</v>
      </c>
      <c r="CS5" s="17">
        <v>375.07231712999362</v>
      </c>
      <c r="CT5" s="17">
        <v>44230.049968466083</v>
      </c>
      <c r="CU5" s="17">
        <v>2.6905640903761676</v>
      </c>
      <c r="CV5" s="100">
        <v>1967.5515147160049</v>
      </c>
      <c r="CW5" s="100">
        <v>370.17759045199324</v>
      </c>
      <c r="CX5" s="100">
        <v>43731.320270622396</v>
      </c>
      <c r="CY5" s="100">
        <v>2.6630704259924785</v>
      </c>
      <c r="CZ5" s="9"/>
      <c r="DA5" s="17">
        <v>3497.2642729999643</v>
      </c>
      <c r="DB5" s="17">
        <v>603.12005430900047</v>
      </c>
      <c r="DC5" s="17">
        <v>72245.160747374146</v>
      </c>
      <c r="DD5" s="17">
        <v>4.2208068931016305</v>
      </c>
      <c r="DE5" s="100">
        <v>3487.4702239999665</v>
      </c>
      <c r="DF5" s="100">
        <v>585.20638378900094</v>
      </c>
      <c r="DG5" s="100">
        <v>70420.375029019342</v>
      </c>
      <c r="DH5" s="100">
        <v>4.1200554619479179</v>
      </c>
      <c r="DI5" s="17">
        <v>2066.8147753831972</v>
      </c>
      <c r="DJ5" s="17">
        <v>603.12005430900047</v>
      </c>
      <c r="DK5" s="17">
        <v>67364.266798576078</v>
      </c>
      <c r="DL5" s="17">
        <v>3.9466215146535122</v>
      </c>
      <c r="DM5" s="100">
        <v>2056.8760875039975</v>
      </c>
      <c r="DN5" s="100">
        <v>585.20638378900094</v>
      </c>
      <c r="DO5" s="100">
        <v>65538.987552115985</v>
      </c>
      <c r="DP5" s="100">
        <v>3.8458542068693622</v>
      </c>
      <c r="DQ5" s="9"/>
      <c r="DR5" s="17">
        <v>3502.8948140000284</v>
      </c>
      <c r="DS5" s="17">
        <v>623.86654678199807</v>
      </c>
      <c r="DT5" s="17">
        <v>74339.02218884186</v>
      </c>
      <c r="DU5" s="17">
        <v>4.3355248436083551</v>
      </c>
      <c r="DV5" s="100">
        <v>3492.1787060000238</v>
      </c>
      <c r="DW5" s="100">
        <v>604.0153476720003</v>
      </c>
      <c r="DX5" s="100">
        <v>72317.337417090952</v>
      </c>
      <c r="DY5" s="100">
        <v>4.2238827843134512</v>
      </c>
      <c r="DZ5" s="17">
        <v>2116.489119885196</v>
      </c>
      <c r="EA5" s="17">
        <v>623.86654678199807</v>
      </c>
      <c r="EB5" s="17">
        <v>69608.411863724876</v>
      </c>
      <c r="EC5" s="17">
        <v>4.0744343531782974</v>
      </c>
      <c r="ED5" s="100">
        <v>2105.5874812625902</v>
      </c>
      <c r="EE5" s="100">
        <v>604.0153476720003</v>
      </c>
      <c r="EF5" s="100">
        <v>67586.094035515358</v>
      </c>
      <c r="EG5" s="100">
        <v>3.9627636948782157</v>
      </c>
      <c r="EH5" s="9"/>
      <c r="EI5" s="17">
        <v>3455.5836269999786</v>
      </c>
      <c r="EJ5" s="17">
        <v>524.86226147499838</v>
      </c>
      <c r="EK5" s="17">
        <v>64277.161264531547</v>
      </c>
      <c r="EL5" s="17">
        <v>3.7869891176534733</v>
      </c>
      <c r="EM5" s="100">
        <v>3446.5508649999692</v>
      </c>
      <c r="EN5" s="100">
        <v>508.43789189899837</v>
      </c>
      <c r="EO5" s="100">
        <v>62603.903258400831</v>
      </c>
      <c r="EP5" s="100">
        <v>3.694532504430037</v>
      </c>
      <c r="EQ5" s="17">
        <v>2034.1087998416067</v>
      </c>
      <c r="ER5" s="17">
        <v>524.86226147499838</v>
      </c>
      <c r="ES5" s="17">
        <v>59426.890147791375</v>
      </c>
      <c r="ET5" s="17">
        <v>3.5170007624123527</v>
      </c>
      <c r="EU5" s="100">
        <v>2024.9659566416058</v>
      </c>
      <c r="EV5" s="100">
        <v>508.43789189899837</v>
      </c>
      <c r="EW5" s="100">
        <v>57753.256529194921</v>
      </c>
      <c r="EX5" s="100">
        <v>3.4245260935158348</v>
      </c>
      <c r="EY5" s="9"/>
      <c r="EZ5" s="17">
        <v>3852.0068789999882</v>
      </c>
      <c r="FA5" s="17">
        <v>1106.007591835998</v>
      </c>
      <c r="FB5" s="17">
        <v>123744.34593571082</v>
      </c>
      <c r="FC5" s="17">
        <v>7.0428086304437123</v>
      </c>
      <c r="FD5" s="100">
        <v>3830.5217289999837</v>
      </c>
      <c r="FE5" s="100">
        <v>1073.3295145130007</v>
      </c>
      <c r="FF5" s="100">
        <v>120403.22786369007</v>
      </c>
      <c r="FG5" s="100">
        <v>6.8577905881874255</v>
      </c>
      <c r="FH5" s="17">
        <v>2412.1622353599987</v>
      </c>
      <c r="FI5" s="17">
        <v>1106.007591835998</v>
      </c>
      <c r="FJ5" s="17">
        <v>118831.39443336107</v>
      </c>
      <c r="FK5" s="17">
        <v>6.7724460920048877</v>
      </c>
      <c r="FL5" s="100">
        <v>2390.8795761179949</v>
      </c>
      <c r="FM5" s="100">
        <v>1073.3295145130007</v>
      </c>
      <c r="FN5" s="100">
        <v>115490.96728815533</v>
      </c>
      <c r="FO5" s="100">
        <v>6.5875131920098724</v>
      </c>
      <c r="FP5" s="9"/>
    </row>
    <row r="6" spans="2:172" ht="18">
      <c r="B6" s="4" t="str">
        <f>$B$57</f>
        <v>No Cooling with 80 AFUE Furnace</v>
      </c>
      <c r="C6" s="17">
        <v>3683.5995650000123</v>
      </c>
      <c r="D6" s="17">
        <v>739.73311800500323</v>
      </c>
      <c r="E6" s="17">
        <v>86542.269220219459</v>
      </c>
      <c r="F6" s="17">
        <v>5.0150821402715309</v>
      </c>
      <c r="G6" s="100">
        <v>3663.5832379999947</v>
      </c>
      <c r="H6" s="100">
        <v>714.30348348100267</v>
      </c>
      <c r="I6" s="100">
        <v>83931.007257809571</v>
      </c>
      <c r="J6" s="100">
        <v>4.8697187271852265</v>
      </c>
      <c r="K6" s="17">
        <v>2306.8076031206069</v>
      </c>
      <c r="L6" s="17">
        <v>739.73311800500323</v>
      </c>
      <c r="M6" s="17">
        <v>81844.462295412261</v>
      </c>
      <c r="N6" s="17">
        <v>4.7525764736173457</v>
      </c>
      <c r="O6" s="100">
        <v>2287.1899947094021</v>
      </c>
      <c r="P6" s="100">
        <v>714.30348348100267</v>
      </c>
      <c r="Q6" s="100">
        <v>79234.560816648009</v>
      </c>
      <c r="R6" s="100">
        <v>4.6073504498357565</v>
      </c>
      <c r="S6" s="18"/>
      <c r="T6" s="17">
        <v>3515.8258979999905</v>
      </c>
      <c r="U6" s="17">
        <v>510.41429008899837</v>
      </c>
      <c r="V6" s="17">
        <v>63037.919188501524</v>
      </c>
      <c r="W6" s="17">
        <v>3.7255352905441317</v>
      </c>
      <c r="X6" s="100">
        <v>3506.3970909999853</v>
      </c>
      <c r="Y6" s="100">
        <v>495.6167419989996</v>
      </c>
      <c r="Z6" s="100">
        <v>61525.99196998465</v>
      </c>
      <c r="AA6" s="100">
        <v>3.6417373653289062</v>
      </c>
      <c r="AB6" s="17">
        <v>2139.5014882839941</v>
      </c>
      <c r="AC6" s="17">
        <v>510.41429008899837</v>
      </c>
      <c r="AD6" s="17">
        <v>58341.707617133186</v>
      </c>
      <c r="AE6" s="17">
        <v>3.4645923120583584</v>
      </c>
      <c r="AF6" s="100">
        <v>2129.9712342839912</v>
      </c>
      <c r="AG6" s="100">
        <v>495.6167419989996</v>
      </c>
      <c r="AH6" s="100">
        <v>56829.434247249737</v>
      </c>
      <c r="AI6" s="100">
        <v>3.3807795475849929</v>
      </c>
      <c r="AJ6" s="18"/>
      <c r="AK6" s="17">
        <v>3483.407927000032</v>
      </c>
      <c r="AL6" s="17">
        <v>468.27611218600123</v>
      </c>
      <c r="AM6" s="17">
        <v>58713.486742634013</v>
      </c>
      <c r="AN6" s="17">
        <v>3.4887046528271934</v>
      </c>
      <c r="AO6" s="100">
        <v>3472.0693610000408</v>
      </c>
      <c r="AP6" s="100">
        <v>452.68749062399979</v>
      </c>
      <c r="AQ6" s="100">
        <v>57115.935811842653</v>
      </c>
      <c r="AR6" s="100">
        <v>3.4000348272682563</v>
      </c>
      <c r="AS6" s="17">
        <v>2128.6681727000082</v>
      </c>
      <c r="AT6" s="17">
        <v>468.27611218600123</v>
      </c>
      <c r="AU6" s="17">
        <v>54090.92503739673</v>
      </c>
      <c r="AV6" s="17">
        <v>3.2338664862680466</v>
      </c>
      <c r="AW6" s="100">
        <v>2117.277184700009</v>
      </c>
      <c r="AX6" s="100">
        <v>452.68749062399979</v>
      </c>
      <c r="AY6" s="100">
        <v>52493.195235402265</v>
      </c>
      <c r="AZ6" s="100">
        <v>3.1451995925305307</v>
      </c>
      <c r="BA6" s="18"/>
      <c r="BB6" s="17">
        <v>3461.3356910000248</v>
      </c>
      <c r="BC6" s="17">
        <v>424.81566880799858</v>
      </c>
      <c r="BD6" s="17">
        <v>54292.128845488682</v>
      </c>
      <c r="BE6" s="17">
        <v>3.2479835645711308</v>
      </c>
      <c r="BF6" s="100">
        <v>3453.8987560000282</v>
      </c>
      <c r="BG6" s="100">
        <v>414.1198729569972</v>
      </c>
      <c r="BH6" s="100">
        <v>53197.173396997656</v>
      </c>
      <c r="BI6" s="100">
        <v>3.1872362819486324</v>
      </c>
      <c r="BJ6" s="17">
        <v>2081.5439285343923</v>
      </c>
      <c r="BK6" s="17">
        <v>424.81566880799858</v>
      </c>
      <c r="BL6" s="17">
        <v>49584.086181109204</v>
      </c>
      <c r="BM6" s="17">
        <v>2.9874279362416249</v>
      </c>
      <c r="BN6" s="100">
        <v>2074.0471221391917</v>
      </c>
      <c r="BO6" s="100">
        <v>414.1198729569972</v>
      </c>
      <c r="BP6" s="100">
        <v>48488.926443035743</v>
      </c>
      <c r="BQ6" s="100">
        <v>2.9266770582737687</v>
      </c>
      <c r="BR6" s="18"/>
      <c r="BS6" s="17">
        <v>3506.362831000009</v>
      </c>
      <c r="BT6" s="17">
        <v>500.19967722000018</v>
      </c>
      <c r="BU6" s="17">
        <v>61984.168592168382</v>
      </c>
      <c r="BV6" s="17">
        <v>3.6694636928776414</v>
      </c>
      <c r="BW6" s="100">
        <v>3497.5608870000092</v>
      </c>
      <c r="BX6" s="100">
        <v>487.51032777299986</v>
      </c>
      <c r="BY6" s="100">
        <v>60685.2001822682</v>
      </c>
      <c r="BZ6" s="100">
        <v>3.5975052160845253</v>
      </c>
      <c r="CA6" s="17">
        <v>2117.8827423779912</v>
      </c>
      <c r="CB6" s="17">
        <v>500.19967722000018</v>
      </c>
      <c r="CC6" s="17">
        <v>57246.480142577653</v>
      </c>
      <c r="CD6" s="17">
        <v>3.4096333647624855</v>
      </c>
      <c r="CE6" s="100">
        <v>2109.1005983779842</v>
      </c>
      <c r="CF6" s="100">
        <v>487.51032777299986</v>
      </c>
      <c r="CG6" s="100">
        <v>55947.579293049443</v>
      </c>
      <c r="CH6" s="100">
        <v>3.3376898821295629</v>
      </c>
      <c r="CI6" s="18"/>
      <c r="CJ6" s="17">
        <v>3368.2210010000026</v>
      </c>
      <c r="CK6" s="17">
        <v>301.50011331399747</v>
      </c>
      <c r="CL6" s="17">
        <v>41642.852937751893</v>
      </c>
      <c r="CM6" s="17">
        <v>2.5541205115166381</v>
      </c>
      <c r="CN6" s="100">
        <v>3365.5320510000038</v>
      </c>
      <c r="CO6" s="100">
        <v>297.46133238899779</v>
      </c>
      <c r="CP6" s="100">
        <v>41229.799771398932</v>
      </c>
      <c r="CQ6" s="100">
        <v>2.5312601387802336</v>
      </c>
      <c r="CR6" s="17">
        <v>1970.2644837160028</v>
      </c>
      <c r="CS6" s="17">
        <v>301.50011331399747</v>
      </c>
      <c r="CT6" s="17">
        <v>36872.829586866472</v>
      </c>
      <c r="CU6" s="17">
        <v>2.2927986457978333</v>
      </c>
      <c r="CV6" s="100">
        <v>1967.5515147160049</v>
      </c>
      <c r="CW6" s="100">
        <v>297.46133238899779</v>
      </c>
      <c r="CX6" s="100">
        <v>36459.694464322849</v>
      </c>
      <c r="CY6" s="100">
        <v>2.2699326210024346</v>
      </c>
      <c r="CZ6" s="18"/>
      <c r="DA6" s="17">
        <v>3497.2642729999643</v>
      </c>
      <c r="DB6" s="17">
        <v>467.24177956400041</v>
      </c>
      <c r="DC6" s="17">
        <v>58657.333272874137</v>
      </c>
      <c r="DD6" s="17">
        <v>3.4861859417209766</v>
      </c>
      <c r="DE6" s="100">
        <v>3487.4702239999665</v>
      </c>
      <c r="DF6" s="100">
        <v>453.46405655399974</v>
      </c>
      <c r="DG6" s="100">
        <v>57246.142305519221</v>
      </c>
      <c r="DH6" s="100">
        <v>3.4077953603819711</v>
      </c>
      <c r="DI6" s="17">
        <v>2066.8147753831972</v>
      </c>
      <c r="DJ6" s="17">
        <v>467.24177956400041</v>
      </c>
      <c r="DK6" s="17">
        <v>53776.439324076062</v>
      </c>
      <c r="DL6" s="17">
        <v>3.2120005632728481</v>
      </c>
      <c r="DM6" s="100">
        <v>2056.8760875039975</v>
      </c>
      <c r="DN6" s="100">
        <v>453.46405655399974</v>
      </c>
      <c r="DO6" s="100">
        <v>52364.754828615864</v>
      </c>
      <c r="DP6" s="100">
        <v>3.1335941053034215</v>
      </c>
      <c r="DQ6" s="18"/>
      <c r="DR6" s="17">
        <v>3502.8948140000284</v>
      </c>
      <c r="DS6" s="17">
        <v>480.42011747900057</v>
      </c>
      <c r="DT6" s="17">
        <v>59994.379258542111</v>
      </c>
      <c r="DU6" s="17">
        <v>3.5599869398154818</v>
      </c>
      <c r="DV6" s="100">
        <v>3492.1787060000238</v>
      </c>
      <c r="DW6" s="100">
        <v>465.5672124299989</v>
      </c>
      <c r="DX6" s="100">
        <v>58472.523892890807</v>
      </c>
      <c r="DY6" s="100">
        <v>3.4753679756052178</v>
      </c>
      <c r="DZ6" s="17">
        <v>2116.489119885196</v>
      </c>
      <c r="EA6" s="17">
        <v>480.42011747900057</v>
      </c>
      <c r="EB6" s="17">
        <v>55263.768933425126</v>
      </c>
      <c r="EC6" s="17">
        <v>3.2988964493854178</v>
      </c>
      <c r="ED6" s="100">
        <v>2105.5874812625902</v>
      </c>
      <c r="EE6" s="100">
        <v>465.5672124299989</v>
      </c>
      <c r="EF6" s="100">
        <v>53741.280511315228</v>
      </c>
      <c r="EG6" s="100">
        <v>3.2142488861699632</v>
      </c>
      <c r="EH6" s="18"/>
      <c r="EI6" s="17">
        <v>3455.5836269999786</v>
      </c>
      <c r="EJ6" s="17">
        <v>404.08549275299617</v>
      </c>
      <c r="EK6" s="17">
        <v>52199.484392331324</v>
      </c>
      <c r="EL6" s="17">
        <v>3.1340139094404851</v>
      </c>
      <c r="EM6" s="100">
        <v>3446.5508649999692</v>
      </c>
      <c r="EN6" s="100">
        <v>391.94218598899499</v>
      </c>
      <c r="EO6" s="100">
        <v>50954.332667400493</v>
      </c>
      <c r="EP6" s="100">
        <v>3.0647027066351082</v>
      </c>
      <c r="EQ6" s="17">
        <v>2034.1087998416067</v>
      </c>
      <c r="ER6" s="17">
        <v>404.08549275299617</v>
      </c>
      <c r="ES6" s="17">
        <v>47349.213275591152</v>
      </c>
      <c r="ET6" s="17">
        <v>2.8640255541993387</v>
      </c>
      <c r="EU6" s="100">
        <v>2024.9659566416058</v>
      </c>
      <c r="EV6" s="100">
        <v>391.94218598899499</v>
      </c>
      <c r="EW6" s="100">
        <v>46103.685938194583</v>
      </c>
      <c r="EX6" s="100">
        <v>2.7946962957208714</v>
      </c>
      <c r="EY6" s="18"/>
      <c r="EZ6" s="17">
        <v>3852.0068789999882</v>
      </c>
      <c r="FA6" s="17">
        <v>839.93821450299743</v>
      </c>
      <c r="FB6" s="17">
        <v>97137.408202410763</v>
      </c>
      <c r="FC6" s="17">
        <v>5.6043142171429574</v>
      </c>
      <c r="FD6" s="100">
        <v>3830.5217289999837</v>
      </c>
      <c r="FE6" s="100">
        <v>816.0881661690006</v>
      </c>
      <c r="FF6" s="100">
        <v>94679.093029290059</v>
      </c>
      <c r="FG6" s="100">
        <v>5.4670245925964451</v>
      </c>
      <c r="FH6" s="17">
        <v>2412.1622353599987</v>
      </c>
      <c r="FI6" s="17">
        <v>839.93821450299743</v>
      </c>
      <c r="FJ6" s="17">
        <v>92224.456700061011</v>
      </c>
      <c r="FK6" s="17">
        <v>5.333951678704179</v>
      </c>
      <c r="FL6" s="100">
        <v>2390.8795761179949</v>
      </c>
      <c r="FM6" s="100">
        <v>816.0881661690006</v>
      </c>
      <c r="FN6" s="100">
        <v>89766.832453755313</v>
      </c>
      <c r="FO6" s="100">
        <v>5.196747196418932</v>
      </c>
      <c r="FP6" s="18"/>
    </row>
    <row r="7" spans="2:172" ht="18">
      <c r="B7" s="4" t="str">
        <f>$B$58</f>
        <v>Standard AC Window Unit and Wall Furnace</v>
      </c>
      <c r="C7" s="17">
        <v>3795.3373830000082</v>
      </c>
      <c r="D7" s="17">
        <v>980.90021494499479</v>
      </c>
      <c r="E7" s="17">
        <v>111040.24399252913</v>
      </c>
      <c r="F7" s="17">
        <v>6.3591763106943588</v>
      </c>
      <c r="G7" s="100">
        <v>3702.095367999993</v>
      </c>
      <c r="H7" s="100">
        <v>943.5348400889942</v>
      </c>
      <c r="I7" s="100">
        <v>106985.55169786692</v>
      </c>
      <c r="J7" s="100">
        <v>6.1212045952159677</v>
      </c>
      <c r="K7" s="17">
        <v>2367.141035947398</v>
      </c>
      <c r="L7" s="17">
        <v>980.90021494499479</v>
      </c>
      <c r="M7" s="17">
        <v>106167.03810889703</v>
      </c>
      <c r="N7" s="17">
        <v>6.0812127890006842</v>
      </c>
      <c r="O7" s="100">
        <v>2298.068059345404</v>
      </c>
      <c r="P7" s="100">
        <v>943.5348400889942</v>
      </c>
      <c r="Q7" s="100">
        <v>102194.81395691425</v>
      </c>
      <c r="R7" s="100">
        <v>5.8513242543417805</v>
      </c>
      <c r="S7" s="18"/>
      <c r="T7" s="17">
        <v>6477.1075050000172</v>
      </c>
      <c r="U7" s="17">
        <v>671.21692612800109</v>
      </c>
      <c r="V7" s="17">
        <v>89222.490214910868</v>
      </c>
      <c r="W7" s="17">
        <v>5.5456429316360136</v>
      </c>
      <c r="X7" s="100">
        <v>5862.4996860000219</v>
      </c>
      <c r="Y7" s="100">
        <v>649.51957938200235</v>
      </c>
      <c r="Z7" s="100">
        <v>84955.627616788348</v>
      </c>
      <c r="AA7" s="100">
        <v>5.2016203971208004</v>
      </c>
      <c r="AB7" s="17">
        <v>4477.1789639260196</v>
      </c>
      <c r="AC7" s="17">
        <v>671.21692612800109</v>
      </c>
      <c r="AD7" s="17">
        <v>82398.454042770638</v>
      </c>
      <c r="AE7" s="17">
        <v>5.1470168046498133</v>
      </c>
      <c r="AF7" s="100">
        <v>3857.0479803732046</v>
      </c>
      <c r="AG7" s="100">
        <v>649.51957938200235</v>
      </c>
      <c r="AH7" s="100">
        <v>78112.745633950864</v>
      </c>
      <c r="AI7" s="100">
        <v>4.8021670491956545</v>
      </c>
      <c r="AJ7" s="18"/>
      <c r="AK7" s="17">
        <v>4328.6883260000022</v>
      </c>
      <c r="AL7" s="17">
        <v>604.98859115900393</v>
      </c>
      <c r="AM7" s="17">
        <v>75268.949700578043</v>
      </c>
      <c r="AN7" s="17">
        <v>4.4954277995131973</v>
      </c>
      <c r="AO7" s="100">
        <v>4013.041461000003</v>
      </c>
      <c r="AP7" s="100">
        <v>581.95603369700211</v>
      </c>
      <c r="AQ7" s="100">
        <v>71888.662660436763</v>
      </c>
      <c r="AR7" s="100">
        <v>4.2550074144549193</v>
      </c>
      <c r="AS7" s="17">
        <v>2674.367137736011</v>
      </c>
      <c r="AT7" s="17">
        <v>604.98859115900393</v>
      </c>
      <c r="AU7" s="17">
        <v>69624.174201254937</v>
      </c>
      <c r="AV7" s="17">
        <v>4.1648488671542623</v>
      </c>
      <c r="AW7" s="100">
        <v>2387.8350474976173</v>
      </c>
      <c r="AX7" s="100">
        <v>581.95603369700211</v>
      </c>
      <c r="AY7" s="100">
        <v>66343.230848668725</v>
      </c>
      <c r="AZ7" s="100">
        <v>3.9339517608950523</v>
      </c>
      <c r="BA7" s="18"/>
      <c r="BB7" s="17">
        <v>6607.427114999995</v>
      </c>
      <c r="BC7" s="17">
        <v>559.18354244099976</v>
      </c>
      <c r="BD7" s="17">
        <v>78463.820600276056</v>
      </c>
      <c r="BE7" s="17">
        <v>4.9830193669978584</v>
      </c>
      <c r="BF7" s="100">
        <v>6007.8410590000067</v>
      </c>
      <c r="BG7" s="100">
        <v>543.10755931099914</v>
      </c>
      <c r="BH7" s="100">
        <v>74810.350722156203</v>
      </c>
      <c r="BI7" s="100">
        <v>4.6622825556570513</v>
      </c>
      <c r="BJ7" s="17">
        <v>4511.5476364495998</v>
      </c>
      <c r="BK7" s="17">
        <v>559.18354244099976</v>
      </c>
      <c r="BL7" s="17">
        <v>71312.386396335118</v>
      </c>
      <c r="BM7" s="17">
        <v>4.5641540695183807</v>
      </c>
      <c r="BN7" s="100">
        <v>3901.1097509791857</v>
      </c>
      <c r="BO7" s="100">
        <v>543.10755931099914</v>
      </c>
      <c r="BP7" s="100">
        <v>67621.888556806036</v>
      </c>
      <c r="BQ7" s="100">
        <v>4.2418835831481889</v>
      </c>
      <c r="BR7" s="18"/>
      <c r="BS7" s="17">
        <v>4151.8841090000105</v>
      </c>
      <c r="BT7" s="17">
        <v>648.67823217900104</v>
      </c>
      <c r="BU7" s="17">
        <v>79034.633061583401</v>
      </c>
      <c r="BV7" s="17">
        <v>4.6815568280263689</v>
      </c>
      <c r="BW7" s="100">
        <v>3873.8912449999998</v>
      </c>
      <c r="BX7" s="100">
        <v>629.71986899200351</v>
      </c>
      <c r="BY7" s="100">
        <v>76190.246171914652</v>
      </c>
      <c r="BZ7" s="100">
        <v>4.4783948465596062</v>
      </c>
      <c r="CA7" s="17">
        <v>2534.4175099439954</v>
      </c>
      <c r="CB7" s="17">
        <v>648.67823217900104</v>
      </c>
      <c r="CC7" s="17">
        <v>73515.610580280409</v>
      </c>
      <c r="CD7" s="17">
        <v>4.3614384249841267</v>
      </c>
      <c r="CE7" s="100">
        <v>2282.5417319939888</v>
      </c>
      <c r="CF7" s="100">
        <v>629.71986899200351</v>
      </c>
      <c r="CG7" s="100">
        <v>70760.338844606318</v>
      </c>
      <c r="CH7" s="100">
        <v>4.1665013702766798</v>
      </c>
      <c r="CI7" s="18"/>
      <c r="CJ7" s="17">
        <v>6812.4781969999221</v>
      </c>
      <c r="CK7" s="17">
        <v>379.48811843399369</v>
      </c>
      <c r="CL7" s="17">
        <v>61193.941198510685</v>
      </c>
      <c r="CM7" s="17">
        <v>3.9479654700902307</v>
      </c>
      <c r="CN7" s="100">
        <v>6141.9237449999382</v>
      </c>
      <c r="CO7" s="100">
        <v>373.230720781993</v>
      </c>
      <c r="CP7" s="100">
        <v>58280.175765463384</v>
      </c>
      <c r="CQ7" s="100">
        <v>3.6620563117075151</v>
      </c>
      <c r="CR7" s="17">
        <v>4580.5051893975869</v>
      </c>
      <c r="CS7" s="17">
        <v>379.48811843399369</v>
      </c>
      <c r="CT7" s="17">
        <v>53578.136820350446</v>
      </c>
      <c r="CU7" s="17">
        <v>3.520900927067963</v>
      </c>
      <c r="CV7" s="100">
        <v>3899.3707364632023</v>
      </c>
      <c r="CW7" s="100">
        <v>373.230720781993</v>
      </c>
      <c r="CX7" s="100">
        <v>50628.270942914853</v>
      </c>
      <c r="CY7" s="100">
        <v>3.2335164431878272</v>
      </c>
      <c r="CZ7" s="18"/>
      <c r="DA7" s="17">
        <v>9882.69101399994</v>
      </c>
      <c r="DB7" s="17">
        <v>612.26631974700149</v>
      </c>
      <c r="DC7" s="17">
        <v>94947.757291209899</v>
      </c>
      <c r="DD7" s="17">
        <v>6.1654638679985156</v>
      </c>
      <c r="DE7" s="100">
        <v>9259.500124999975</v>
      </c>
      <c r="DF7" s="100">
        <v>591.88689879600292</v>
      </c>
      <c r="DG7" s="100">
        <v>90783.400636117702</v>
      </c>
      <c r="DH7" s="100">
        <v>5.8195709964963696</v>
      </c>
      <c r="DI7" s="17">
        <v>7002.7386755311682</v>
      </c>
      <c r="DJ7" s="17">
        <v>612.26631974700149</v>
      </c>
      <c r="DK7" s="17">
        <v>85120.956719027075</v>
      </c>
      <c r="DL7" s="17">
        <v>5.6069954216572242</v>
      </c>
      <c r="DM7" s="100">
        <v>6381.8832362271969</v>
      </c>
      <c r="DN7" s="100">
        <v>591.88689879600292</v>
      </c>
      <c r="DO7" s="100">
        <v>80964.568945260558</v>
      </c>
      <c r="DP7" s="100">
        <v>5.2619553986421579</v>
      </c>
      <c r="DQ7" s="18"/>
      <c r="DR7" s="17">
        <v>8537.1315020000457</v>
      </c>
      <c r="DS7" s="17">
        <v>631.75848539600042</v>
      </c>
      <c r="DT7" s="17">
        <v>92305.736422834481</v>
      </c>
      <c r="DU7" s="17">
        <v>5.9305342429344901</v>
      </c>
      <c r="DV7" s="100">
        <v>7882.5941020000382</v>
      </c>
      <c r="DW7" s="100">
        <v>609.71852309399947</v>
      </c>
      <c r="DX7" s="100">
        <v>87868.366948598356</v>
      </c>
      <c r="DY7" s="100">
        <v>5.562026185015708</v>
      </c>
      <c r="DZ7" s="17">
        <v>6108.0497350312553</v>
      </c>
      <c r="EA7" s="17">
        <v>631.75848539600042</v>
      </c>
      <c r="EB7" s="17">
        <v>84017.369362489582</v>
      </c>
      <c r="EC7" s="17">
        <v>5.4608051555718742</v>
      </c>
      <c r="ED7" s="100">
        <v>5441.1982588082437</v>
      </c>
      <c r="EE7" s="100">
        <v>609.71852309399947</v>
      </c>
      <c r="EF7" s="100">
        <v>79537.982536209907</v>
      </c>
      <c r="EG7" s="100">
        <v>5.0906219497331389</v>
      </c>
      <c r="EH7" s="18"/>
      <c r="EI7" s="17">
        <v>10464.636349999959</v>
      </c>
      <c r="EJ7" s="17">
        <v>525.84273384600021</v>
      </c>
      <c r="EK7" s="17">
        <v>88291.077659888877</v>
      </c>
      <c r="EL7" s="17">
        <v>5.8270963990681635</v>
      </c>
      <c r="EM7" s="100">
        <v>9811.9442599999638</v>
      </c>
      <c r="EN7" s="100">
        <v>507.70119500799848</v>
      </c>
      <c r="EO7" s="100">
        <v>84249.846988116129</v>
      </c>
      <c r="EP7" s="100">
        <v>5.4825879314874069</v>
      </c>
      <c r="EQ7" s="17">
        <v>7391.6335395215947</v>
      </c>
      <c r="ER7" s="17">
        <v>525.84273384600021</v>
      </c>
      <c r="ES7" s="17">
        <v>77805.561850143233</v>
      </c>
      <c r="ET7" s="17">
        <v>5.2472727069826766</v>
      </c>
      <c r="EU7" s="100">
        <v>6734.5892745455894</v>
      </c>
      <c r="EV7" s="100">
        <v>507.70119500799848</v>
      </c>
      <c r="EW7" s="100">
        <v>73749.480948047829</v>
      </c>
      <c r="EX7" s="100">
        <v>4.90250693418084</v>
      </c>
      <c r="EY7" s="18"/>
      <c r="EZ7" s="17">
        <v>7564.9435980000408</v>
      </c>
      <c r="FA7" s="17">
        <v>1110.6683504249991</v>
      </c>
      <c r="FB7" s="17">
        <v>136879.48169097977</v>
      </c>
      <c r="FC7" s="17">
        <v>8.2076161054195609</v>
      </c>
      <c r="FD7" s="100">
        <v>6972.3426270000182</v>
      </c>
      <c r="FE7" s="100">
        <v>1076.7856364300003</v>
      </c>
      <c r="FF7" s="100">
        <v>131469.17281429187</v>
      </c>
      <c r="FG7" s="100">
        <v>7.790414906610911</v>
      </c>
      <c r="FH7" s="17">
        <v>5361.9632536299823</v>
      </c>
      <c r="FI7" s="17">
        <v>1110.6683504249991</v>
      </c>
      <c r="FJ7" s="17">
        <v>129362.60433874092</v>
      </c>
      <c r="FK7" s="17">
        <v>7.7707763760196649</v>
      </c>
      <c r="FL7" s="100">
        <v>4764.9482316919957</v>
      </c>
      <c r="FM7" s="100">
        <v>1076.7856364300003</v>
      </c>
      <c r="FN7" s="100">
        <v>123937.23410228555</v>
      </c>
      <c r="FO7" s="100">
        <v>7.353499552141006</v>
      </c>
      <c r="FP7" s="18"/>
    </row>
    <row r="8" spans="2:172" ht="18">
      <c r="B8" s="4" t="str">
        <f>$B$59</f>
        <v>Evaporative Cooler and Wall Furnace</v>
      </c>
      <c r="C8" s="17">
        <v>3708.4626290000092</v>
      </c>
      <c r="D8" s="17">
        <v>979.3659679349978</v>
      </c>
      <c r="E8" s="17">
        <v>110590.39046841586</v>
      </c>
      <c r="F8" s="17">
        <v>6.3196267441191107</v>
      </c>
      <c r="G8" s="100">
        <v>3671.7788989999876</v>
      </c>
      <c r="H8" s="100">
        <v>942.72602047399448</v>
      </c>
      <c r="I8" s="100">
        <v>106801.22569983326</v>
      </c>
      <c r="J8" s="100">
        <v>6.1072635970058382</v>
      </c>
      <c r="K8" s="17">
        <v>2315.1277789715978</v>
      </c>
      <c r="L8" s="17">
        <v>979.3659679349978</v>
      </c>
      <c r="M8" s="17">
        <v>105836.13689323992</v>
      </c>
      <c r="N8" s="17">
        <v>6.0519081454684924</v>
      </c>
      <c r="O8" s="100">
        <v>2288.4115583766029</v>
      </c>
      <c r="P8" s="100">
        <v>942.72602047399448</v>
      </c>
      <c r="Q8" s="100">
        <v>102080.98266219858</v>
      </c>
      <c r="R8" s="100">
        <v>5.8429330602615934</v>
      </c>
      <c r="S8" s="18"/>
      <c r="T8" s="17">
        <v>4217.2623940000085</v>
      </c>
      <c r="U8" s="17">
        <v>619.78447151300213</v>
      </c>
      <c r="V8" s="17">
        <v>76368.336856363399</v>
      </c>
      <c r="W8" s="17">
        <v>4.5431474531342522</v>
      </c>
      <c r="X8" s="100">
        <v>4058.4363079999916</v>
      </c>
      <c r="Y8" s="100">
        <v>599.95070182900224</v>
      </c>
      <c r="Z8" s="100">
        <v>73843.023046879316</v>
      </c>
      <c r="AA8" s="100">
        <v>4.3750445427749076</v>
      </c>
      <c r="AB8" s="17">
        <v>2480.6279908535948</v>
      </c>
      <c r="AC8" s="17">
        <v>619.78447151300213</v>
      </c>
      <c r="AD8" s="17">
        <v>70442.697144011399</v>
      </c>
      <c r="AE8" s="17">
        <v>4.1923655272131883</v>
      </c>
      <c r="AF8" s="100">
        <v>2329.3444168941905</v>
      </c>
      <c r="AG8" s="100">
        <v>599.95070182900224</v>
      </c>
      <c r="AH8" s="100">
        <v>67943.119441561561</v>
      </c>
      <c r="AI8" s="100">
        <v>4.027564896016572</v>
      </c>
      <c r="AJ8" s="18"/>
      <c r="AK8" s="17">
        <v>3651.0403580000093</v>
      </c>
      <c r="AL8" s="17">
        <v>572.77444334300287</v>
      </c>
      <c r="AM8" s="17">
        <v>69735.305181446442</v>
      </c>
      <c r="AN8" s="17">
        <v>4.1073289174128425</v>
      </c>
      <c r="AO8" s="100">
        <v>3573.2514780000133</v>
      </c>
      <c r="AP8" s="100">
        <v>551.41296512200358</v>
      </c>
      <c r="AQ8" s="100">
        <v>67333.730810343317</v>
      </c>
      <c r="AR8" s="100">
        <v>3.9628136481497438</v>
      </c>
      <c r="AS8" s="17">
        <v>2174.5988765032157</v>
      </c>
      <c r="AT8" s="17">
        <v>572.77444334300287</v>
      </c>
      <c r="AU8" s="17">
        <v>64697.480144771966</v>
      </c>
      <c r="AV8" s="17">
        <v>3.8189761639138298</v>
      </c>
      <c r="AW8" s="100">
        <v>2124.1004426792119</v>
      </c>
      <c r="AX8" s="100">
        <v>551.41296512200358</v>
      </c>
      <c r="AY8" s="100">
        <v>62389.024596683805</v>
      </c>
      <c r="AZ8" s="100">
        <v>3.68353895945515</v>
      </c>
      <c r="BA8" s="18"/>
      <c r="BB8" s="17">
        <v>4223.1915769999923</v>
      </c>
      <c r="BC8" s="17">
        <v>507.33194191699965</v>
      </c>
      <c r="BD8" s="17">
        <v>65143.315099244719</v>
      </c>
      <c r="BE8" s="17">
        <v>3.9383593056239268</v>
      </c>
      <c r="BF8" s="100">
        <v>4067.4823169999909</v>
      </c>
      <c r="BG8" s="100">
        <v>493.00639054599964</v>
      </c>
      <c r="BH8" s="100">
        <v>63179.458167728313</v>
      </c>
      <c r="BI8" s="100">
        <v>3.7976338835197874</v>
      </c>
      <c r="BJ8" s="17">
        <v>2426.9670099711916</v>
      </c>
      <c r="BK8" s="17">
        <v>507.33194191699965</v>
      </c>
      <c r="BL8" s="17">
        <v>59014.345405103064</v>
      </c>
      <c r="BM8" s="17">
        <v>3.5751020747631523</v>
      </c>
      <c r="BN8" s="100">
        <v>2268.6337245903928</v>
      </c>
      <c r="BO8" s="100">
        <v>493.00639054599964</v>
      </c>
      <c r="BP8" s="100">
        <v>57041.534931623821</v>
      </c>
      <c r="BQ8" s="100">
        <v>3.4357849036018693</v>
      </c>
      <c r="BR8" s="18"/>
      <c r="BS8" s="17">
        <v>3632.5507589999906</v>
      </c>
      <c r="BT8" s="17">
        <v>614.63507680200121</v>
      </c>
      <c r="BU8" s="17">
        <v>73858.279427014349</v>
      </c>
      <c r="BV8" s="17">
        <v>4.3297683684785957</v>
      </c>
      <c r="BW8" s="100">
        <v>3563.071178000002</v>
      </c>
      <c r="BX8" s="100">
        <v>597.30712918500092</v>
      </c>
      <c r="BY8" s="100">
        <v>71888.410607801023</v>
      </c>
      <c r="BZ8" s="100">
        <v>4.2106157223625331</v>
      </c>
      <c r="CA8" s="17">
        <v>2153.8583024239852</v>
      </c>
      <c r="CB8" s="17">
        <v>614.63507680200121</v>
      </c>
      <c r="CC8" s="17">
        <v>68812.773748233099</v>
      </c>
      <c r="CD8" s="17">
        <v>4.0440572519808864</v>
      </c>
      <c r="CE8" s="100">
        <v>2109.0475115169806</v>
      </c>
      <c r="CF8" s="100">
        <v>597.30712918500092</v>
      </c>
      <c r="CG8" s="100">
        <v>66927.078294447638</v>
      </c>
      <c r="CH8" s="100">
        <v>3.9329025917124829</v>
      </c>
      <c r="CI8" s="18"/>
      <c r="CJ8" s="17">
        <v>4167.2647970000025</v>
      </c>
      <c r="CK8" s="17">
        <v>344.35260187499642</v>
      </c>
      <c r="CL8" s="17">
        <v>48654.551091935231</v>
      </c>
      <c r="CM8" s="17">
        <v>3.0102787260267401</v>
      </c>
      <c r="CN8" s="100">
        <v>4012.4955200000104</v>
      </c>
      <c r="CO8" s="100">
        <v>338.95731671999624</v>
      </c>
      <c r="CP8" s="100">
        <v>47586.928135612456</v>
      </c>
      <c r="CQ8" s="100">
        <v>2.9202246852871139</v>
      </c>
      <c r="CR8" s="17">
        <v>2270.4106239816092</v>
      </c>
      <c r="CS8" s="17">
        <v>344.35260187499642</v>
      </c>
      <c r="CT8" s="17">
        <v>42182.219094012245</v>
      </c>
      <c r="CU8" s="17">
        <v>2.6383917896989417</v>
      </c>
      <c r="CV8" s="100">
        <v>2109.8341668312046</v>
      </c>
      <c r="CW8" s="100">
        <v>338.95731671999624</v>
      </c>
      <c r="CX8" s="100">
        <v>41094.781226011051</v>
      </c>
      <c r="CY8" s="100">
        <v>2.5490386443372066</v>
      </c>
      <c r="CZ8" s="18"/>
      <c r="DA8" s="17">
        <v>5747.5138109999743</v>
      </c>
      <c r="DB8" s="17">
        <v>567.76234500599878</v>
      </c>
      <c r="DC8" s="17">
        <v>76387.556275665323</v>
      </c>
      <c r="DD8" s="17">
        <v>4.692996376799405</v>
      </c>
      <c r="DE8" s="100">
        <v>5522.5417139999636</v>
      </c>
      <c r="DF8" s="100">
        <v>549.28795488299966</v>
      </c>
      <c r="DG8" s="100">
        <v>73772.480972307792</v>
      </c>
      <c r="DH8" s="100">
        <v>4.5025993416609902</v>
      </c>
      <c r="DI8" s="17">
        <v>3228.3851968047952</v>
      </c>
      <c r="DJ8" s="17">
        <v>567.76234500599878</v>
      </c>
      <c r="DK8" s="17">
        <v>67791.936766025392</v>
      </c>
      <c r="DL8" s="17">
        <v>4.1859742925560672</v>
      </c>
      <c r="DM8" s="100">
        <v>2985.4218790535938</v>
      </c>
      <c r="DN8" s="100">
        <v>549.28795488299966</v>
      </c>
      <c r="DO8" s="100">
        <v>65115.472898693894</v>
      </c>
      <c r="DP8" s="100">
        <v>3.9941407434321499</v>
      </c>
      <c r="DQ8" s="18"/>
      <c r="DR8" s="17">
        <v>5012.8391950000123</v>
      </c>
      <c r="DS8" s="17">
        <v>583.49966009100024</v>
      </c>
      <c r="DT8" s="17">
        <v>75454.475139927366</v>
      </c>
      <c r="DU8" s="17">
        <v>4.5808704604325152</v>
      </c>
      <c r="DV8" s="100">
        <v>4808.5258060000124</v>
      </c>
      <c r="DW8" s="100">
        <v>563.57958202900102</v>
      </c>
      <c r="DX8" s="100">
        <v>72765.321446584989</v>
      </c>
      <c r="DY8" s="100">
        <v>4.3900515709765147</v>
      </c>
      <c r="DZ8" s="17">
        <v>2923.4118689053953</v>
      </c>
      <c r="EA8" s="17">
        <v>583.49966009100024</v>
      </c>
      <c r="EB8" s="17">
        <v>68325.056583466881</v>
      </c>
      <c r="EC8" s="17">
        <v>4.1638797156504586</v>
      </c>
      <c r="ED8" s="100">
        <v>2689.9711589874159</v>
      </c>
      <c r="EE8" s="100">
        <v>563.57958202900102</v>
      </c>
      <c r="EF8" s="100">
        <v>65536.516393327431</v>
      </c>
      <c r="EG8" s="100">
        <v>3.9689126628810771</v>
      </c>
      <c r="EH8" s="18"/>
      <c r="EI8" s="17">
        <v>5873.6139780000076</v>
      </c>
      <c r="EJ8" s="17">
        <v>484.15985099599783</v>
      </c>
      <c r="EK8" s="17">
        <v>68457.578298492735</v>
      </c>
      <c r="EL8" s="17">
        <v>4.2616540989168703</v>
      </c>
      <c r="EM8" s="100">
        <v>5643.6601820000251</v>
      </c>
      <c r="EN8" s="100">
        <v>467.8679264399986</v>
      </c>
      <c r="EO8" s="100">
        <v>66043.751297409428</v>
      </c>
      <c r="EP8" s="100">
        <v>4.0810544409780176</v>
      </c>
      <c r="EQ8" s="17">
        <v>3248.8127426399928</v>
      </c>
      <c r="ER8" s="17">
        <v>484.15985099599783</v>
      </c>
      <c r="ES8" s="17">
        <v>59501.389011271407</v>
      </c>
      <c r="ET8" s="17">
        <v>3.7429105432977079</v>
      </c>
      <c r="EU8" s="100">
        <v>2992.9020424079831</v>
      </c>
      <c r="EV8" s="100">
        <v>467.8679264399986</v>
      </c>
      <c r="EW8" s="100">
        <v>56998.993418981838</v>
      </c>
      <c r="EX8" s="100">
        <v>3.5593322205644338</v>
      </c>
      <c r="EY8" s="18"/>
      <c r="EZ8" s="17">
        <v>4518.1865460000326</v>
      </c>
      <c r="FA8" s="17">
        <v>1101.2700115100017</v>
      </c>
      <c r="FB8" s="17">
        <v>125543.68619206874</v>
      </c>
      <c r="FC8" s="17">
        <v>7.2206310946933963</v>
      </c>
      <c r="FD8" s="100">
        <v>4403.6920760000321</v>
      </c>
      <c r="FE8" s="100">
        <v>1067.6933941949985</v>
      </c>
      <c r="FF8" s="100">
        <v>121795.3532997026</v>
      </c>
      <c r="FG8" s="100">
        <v>6.9917930879540631</v>
      </c>
      <c r="FH8" s="17">
        <v>2661.998286417997</v>
      </c>
      <c r="FI8" s="17">
        <v>1101.2700115100017</v>
      </c>
      <c r="FJ8" s="17">
        <v>119210.11198401848</v>
      </c>
      <c r="FK8" s="17">
        <v>6.8485010376951498</v>
      </c>
      <c r="FL8" s="100">
        <v>2547.0491222100027</v>
      </c>
      <c r="FM8" s="100">
        <v>1067.6933941949985</v>
      </c>
      <c r="FN8" s="100">
        <v>115460.22761135749</v>
      </c>
      <c r="FO8" s="100">
        <v>6.6217629130091522</v>
      </c>
      <c r="FP8" s="18"/>
    </row>
    <row r="9" spans="2:172" ht="18">
      <c r="B9" s="4" t="str">
        <f>$B$60</f>
        <v>Gas Furnace Split System: 10 SEER, 80 AFUE Furnace</v>
      </c>
      <c r="C9" s="17">
        <v>3771.2419259999892</v>
      </c>
      <c r="D9" s="17">
        <v>739.73311800500323</v>
      </c>
      <c r="E9" s="17">
        <v>86841.317225881925</v>
      </c>
      <c r="F9" s="17">
        <v>5.0451222382323326</v>
      </c>
      <c r="G9" s="100">
        <v>3709.797703999991</v>
      </c>
      <c r="H9" s="100">
        <v>714.30348348100267</v>
      </c>
      <c r="I9" s="100">
        <v>84088.697485826793</v>
      </c>
      <c r="J9" s="100">
        <v>4.8838089763889183</v>
      </c>
      <c r="K9" s="17">
        <v>2359.5939291743925</v>
      </c>
      <c r="L9" s="17">
        <v>739.73311800500323</v>
      </c>
      <c r="M9" s="17">
        <v>82024.576629993433</v>
      </c>
      <c r="N9" s="17">
        <v>4.7720690417136042</v>
      </c>
      <c r="O9" s="100">
        <v>2316.8006054765992</v>
      </c>
      <c r="P9" s="100">
        <v>714.30348348100267</v>
      </c>
      <c r="Q9" s="100">
        <v>79335.596366071186</v>
      </c>
      <c r="R9" s="100">
        <v>4.6170100607550646</v>
      </c>
      <c r="S9" s="18"/>
      <c r="T9" s="17">
        <v>5642.7516320000423</v>
      </c>
      <c r="U9" s="17">
        <v>510.41429008899837</v>
      </c>
      <c r="V9" s="17">
        <v>70295.287562512458</v>
      </c>
      <c r="W9" s="17">
        <v>4.4104605463325504</v>
      </c>
      <c r="X9" s="100">
        <v>5229.325832000035</v>
      </c>
      <c r="Y9" s="100">
        <v>495.6167419989996</v>
      </c>
      <c r="Z9" s="100">
        <v>67404.86604430055</v>
      </c>
      <c r="AA9" s="100">
        <v>4.1711519944890636</v>
      </c>
      <c r="AB9" s="17">
        <v>3694.2973831362046</v>
      </c>
      <c r="AC9" s="17">
        <v>510.41429008899837</v>
      </c>
      <c r="AD9" s="17">
        <v>63646.888881794206</v>
      </c>
      <c r="AE9" s="17">
        <v>4.0195588381092389</v>
      </c>
      <c r="AF9" s="100">
        <v>3270.008713457808</v>
      </c>
      <c r="AG9" s="100">
        <v>495.6167419989996</v>
      </c>
      <c r="AH9" s="100">
        <v>60719.40173143788</v>
      </c>
      <c r="AI9" s="100">
        <v>3.7786646869323306</v>
      </c>
      <c r="AJ9" s="18"/>
      <c r="AK9" s="17">
        <v>4001.4126199999946</v>
      </c>
      <c r="AL9" s="17">
        <v>468.27611218600123</v>
      </c>
      <c r="AM9" s="17">
        <v>60480.991275806911</v>
      </c>
      <c r="AN9" s="17">
        <v>3.6531108697472527</v>
      </c>
      <c r="AO9" s="100">
        <v>3810.2692269999948</v>
      </c>
      <c r="AP9" s="100">
        <v>452.68749062399979</v>
      </c>
      <c r="AQ9" s="100">
        <v>58269.921102615743</v>
      </c>
      <c r="AR9" s="100">
        <v>3.4974097242075244</v>
      </c>
      <c r="AS9" s="17">
        <v>2398.8190992936052</v>
      </c>
      <c r="AT9" s="17">
        <v>468.27611218600123</v>
      </c>
      <c r="AU9" s="17">
        <v>55012.717820063808</v>
      </c>
      <c r="AV9" s="17">
        <v>3.3336936275597298</v>
      </c>
      <c r="AW9" s="100">
        <v>2237.3282887416053</v>
      </c>
      <c r="AX9" s="100">
        <v>452.68749062399979</v>
      </c>
      <c r="AY9" s="100">
        <v>52902.82640954676</v>
      </c>
      <c r="AZ9" s="100">
        <v>3.1879985872474048</v>
      </c>
      <c r="BA9" s="18"/>
      <c r="BB9" s="17">
        <v>5723.5923849999999</v>
      </c>
      <c r="BC9" s="17">
        <v>424.81566880799858</v>
      </c>
      <c r="BD9" s="17">
        <v>62011.265401353754</v>
      </c>
      <c r="BE9" s="17">
        <v>3.9741518431313443</v>
      </c>
      <c r="BF9" s="100">
        <v>5318.7507389999992</v>
      </c>
      <c r="BG9" s="100">
        <v>414.1198729569972</v>
      </c>
      <c r="BH9" s="100">
        <v>59560.309442271173</v>
      </c>
      <c r="BI9" s="100">
        <v>3.7506542334745623</v>
      </c>
      <c r="BJ9" s="17">
        <v>3680.7350585423878</v>
      </c>
      <c r="BK9" s="17">
        <v>424.81566880799858</v>
      </c>
      <c r="BL9" s="17">
        <v>55040.750203454678</v>
      </c>
      <c r="BM9" s="17">
        <v>3.563759629933267</v>
      </c>
      <c r="BN9" s="100">
        <v>3257.8480761743967</v>
      </c>
      <c r="BO9" s="100">
        <v>414.1198729569972</v>
      </c>
      <c r="BP9" s="100">
        <v>52528.22103033743</v>
      </c>
      <c r="BQ9" s="100">
        <v>3.3376690770956041</v>
      </c>
      <c r="BR9" s="18"/>
      <c r="BS9" s="17">
        <v>3909.5360789999986</v>
      </c>
      <c r="BT9" s="17">
        <v>500.19967722000018</v>
      </c>
      <c r="BU9" s="17">
        <v>63359.852158599067</v>
      </c>
      <c r="BV9" s="17">
        <v>3.8007891979206363</v>
      </c>
      <c r="BW9" s="100">
        <v>3737.4199800000083</v>
      </c>
      <c r="BX9" s="100">
        <v>487.51032777299986</v>
      </c>
      <c r="BY9" s="100">
        <v>61503.632987857214</v>
      </c>
      <c r="BZ9" s="100">
        <v>3.6690526989854955</v>
      </c>
      <c r="CA9" s="17">
        <v>2335.7586501619844</v>
      </c>
      <c r="CB9" s="17">
        <v>500.19967722000018</v>
      </c>
      <c r="CC9" s="17">
        <v>57989.903242563727</v>
      </c>
      <c r="CD9" s="17">
        <v>3.4905316373421429</v>
      </c>
      <c r="CE9" s="100">
        <v>2190.7576012289865</v>
      </c>
      <c r="CF9" s="100">
        <v>487.51032777299986</v>
      </c>
      <c r="CG9" s="100">
        <v>56226.204418757465</v>
      </c>
      <c r="CH9" s="100">
        <v>3.3674947299456597</v>
      </c>
      <c r="CI9" s="18"/>
      <c r="CJ9" s="17">
        <v>5660.5382669999253</v>
      </c>
      <c r="CK9" s="17">
        <v>301.50011331399747</v>
      </c>
      <c r="CL9" s="17">
        <v>49464.560373760876</v>
      </c>
      <c r="CM9" s="17">
        <v>3.1970371362336301</v>
      </c>
      <c r="CN9" s="100">
        <v>5258.6788979999283</v>
      </c>
      <c r="CO9" s="100">
        <v>297.46133238899779</v>
      </c>
      <c r="CP9" s="100">
        <v>47689.481853921257</v>
      </c>
      <c r="CQ9" s="100">
        <v>3.0148541203042503</v>
      </c>
      <c r="CR9" s="17">
        <v>3478.1134265831938</v>
      </c>
      <c r="CS9" s="17">
        <v>301.50011331399747</v>
      </c>
      <c r="CT9" s="17">
        <v>42017.821278781325</v>
      </c>
      <c r="CU9" s="17">
        <v>2.7765091854806996</v>
      </c>
      <c r="CV9" s="100">
        <v>3058.443889607207</v>
      </c>
      <c r="CW9" s="100">
        <v>297.46133238899779</v>
      </c>
      <c r="CX9" s="100">
        <v>40181.971972384112</v>
      </c>
      <c r="CY9" s="100">
        <v>2.5917792141058764</v>
      </c>
      <c r="CZ9" s="18"/>
      <c r="DA9" s="17">
        <v>9243.4861769999807</v>
      </c>
      <c r="DB9" s="17">
        <v>467.24177956400041</v>
      </c>
      <c r="DC9" s="17">
        <v>78264.24688038876</v>
      </c>
      <c r="DD9" s="17">
        <v>5.2051419713882288</v>
      </c>
      <c r="DE9" s="100">
        <v>8713.3196910000206</v>
      </c>
      <c r="DF9" s="100">
        <v>453.46405655399974</v>
      </c>
      <c r="DG9" s="100">
        <v>75077.472305848787</v>
      </c>
      <c r="DH9" s="100">
        <v>4.9187981110636843</v>
      </c>
      <c r="DI9" s="17">
        <v>6409.4442455319777</v>
      </c>
      <c r="DJ9" s="17">
        <v>467.24177956400041</v>
      </c>
      <c r="DK9" s="17">
        <v>68594.099044349525</v>
      </c>
      <c r="DL9" s="17">
        <v>4.651787351746421</v>
      </c>
      <c r="DM9" s="100">
        <v>5870.324812426401</v>
      </c>
      <c r="DN9" s="100">
        <v>453.46405655399974</v>
      </c>
      <c r="DO9" s="100">
        <v>65376.775760872595</v>
      </c>
      <c r="DP9" s="100">
        <v>4.3649153705885499</v>
      </c>
      <c r="DQ9" s="18"/>
      <c r="DR9" s="17">
        <v>7634.0023750000128</v>
      </c>
      <c r="DS9" s="17">
        <v>480.42011747900057</v>
      </c>
      <c r="DT9" s="17">
        <v>74090.2966117326</v>
      </c>
      <c r="DU9" s="17">
        <v>4.8410388600750363</v>
      </c>
      <c r="DV9" s="100">
        <v>7108.6903290000537</v>
      </c>
      <c r="DW9" s="100">
        <v>465.5672124299989</v>
      </c>
      <c r="DX9" s="100">
        <v>70812.567862194133</v>
      </c>
      <c r="DY9" s="100">
        <v>4.5505064536423339</v>
      </c>
      <c r="DZ9" s="17">
        <v>5254.4296527250281</v>
      </c>
      <c r="EA9" s="17">
        <v>480.42011747900057</v>
      </c>
      <c r="EB9" s="17">
        <v>65970.861343149227</v>
      </c>
      <c r="EC9" s="17">
        <v>4.3777127592127583</v>
      </c>
      <c r="ED9" s="100">
        <v>4705.6073080138403</v>
      </c>
      <c r="EE9" s="100">
        <v>465.5672124299989</v>
      </c>
      <c r="EF9" s="100">
        <v>62612.912162966233</v>
      </c>
      <c r="EG9" s="100">
        <v>4.0839185610294182</v>
      </c>
      <c r="EH9" s="18"/>
      <c r="EI9" s="17">
        <v>9660.4808009999797</v>
      </c>
      <c r="EJ9" s="17">
        <v>404.08549275299617</v>
      </c>
      <c r="EK9" s="17">
        <v>73371.46223562368</v>
      </c>
      <c r="EL9" s="17">
        <v>4.9481819300464931</v>
      </c>
      <c r="EM9" s="100">
        <v>9106.2800499999958</v>
      </c>
      <c r="EN9" s="100">
        <v>391.94218598899499</v>
      </c>
      <c r="EO9" s="100">
        <v>70266.121008706483</v>
      </c>
      <c r="EP9" s="100">
        <v>4.6614535102203822</v>
      </c>
      <c r="EQ9" s="17">
        <v>6638.8307748959978</v>
      </c>
      <c r="ER9" s="17">
        <v>404.08549275299617</v>
      </c>
      <c r="ES9" s="17">
        <v>63061.169315553241</v>
      </c>
      <c r="ET9" s="17">
        <v>4.373095164776827</v>
      </c>
      <c r="EU9" s="100">
        <v>6069.1786603023747</v>
      </c>
      <c r="EV9" s="100">
        <v>391.94218598899499</v>
      </c>
      <c r="EW9" s="100">
        <v>59903.105872863642</v>
      </c>
      <c r="EX9" s="100">
        <v>4.0849543320328099</v>
      </c>
      <c r="EY9" s="18"/>
      <c r="EZ9" s="17">
        <v>5749.513882000022</v>
      </c>
      <c r="FA9" s="17">
        <v>839.93821450299743</v>
      </c>
      <c r="FB9" s="17">
        <v>103611.96774762729</v>
      </c>
      <c r="FC9" s="17">
        <v>6.1838379565380412</v>
      </c>
      <c r="FD9" s="100">
        <v>5490.6108999999888</v>
      </c>
      <c r="FE9" s="100">
        <v>816.0881661690006</v>
      </c>
      <c r="FF9" s="100">
        <v>100343.54969322603</v>
      </c>
      <c r="FG9" s="100">
        <v>5.9454288020645016</v>
      </c>
      <c r="FH9" s="17">
        <v>3609.4495637020032</v>
      </c>
      <c r="FI9" s="17">
        <v>839.93821450299743</v>
      </c>
      <c r="FJ9" s="17">
        <v>96309.768684589901</v>
      </c>
      <c r="FK9" s="17">
        <v>5.7565348250133308</v>
      </c>
      <c r="FL9" s="100">
        <v>3336.3226161979969</v>
      </c>
      <c r="FM9" s="100">
        <v>816.0881661690006</v>
      </c>
      <c r="FN9" s="100">
        <v>92992.8164685339</v>
      </c>
      <c r="FO9" s="100">
        <v>5.5167635554964267</v>
      </c>
      <c r="FP9" s="18"/>
    </row>
    <row r="10" spans="2:172" s="75" customFormat="1" ht="18">
      <c r="B10" s="4" t="str">
        <f>$B$61</f>
        <v>Gas Furnace Split System: 12 SEER, 80 AFUE Furnace</v>
      </c>
      <c r="C10" s="17">
        <v>3768.1666449999898</v>
      </c>
      <c r="D10" s="17">
        <v>739.73311800500323</v>
      </c>
      <c r="E10" s="17">
        <v>86830.823936570581</v>
      </c>
      <c r="F10" s="17">
        <v>5.0440096998328201</v>
      </c>
      <c r="G10" s="100">
        <v>3708.7997759999921</v>
      </c>
      <c r="H10" s="100">
        <v>714.30348348100267</v>
      </c>
      <c r="I10" s="100">
        <v>84085.292415780874</v>
      </c>
      <c r="J10" s="100">
        <v>4.8834956560131069</v>
      </c>
      <c r="K10" s="17">
        <v>2357.8268754111923</v>
      </c>
      <c r="L10" s="17">
        <v>739.73311800500323</v>
      </c>
      <c r="M10" s="17">
        <v>82018.547195165869</v>
      </c>
      <c r="N10" s="17">
        <v>4.7713454925306049</v>
      </c>
      <c r="O10" s="100">
        <v>2316.5420044765997</v>
      </c>
      <c r="P10" s="100">
        <v>714.30348348100267</v>
      </c>
      <c r="Q10" s="100">
        <v>79334.713983255046</v>
      </c>
      <c r="R10" s="100">
        <v>4.6168963623228434</v>
      </c>
      <c r="S10" s="18"/>
      <c r="T10" s="17">
        <v>5526.8552490000429</v>
      </c>
      <c r="U10" s="17">
        <v>510.41429008899837</v>
      </c>
      <c r="V10" s="17">
        <v>69899.832878222849</v>
      </c>
      <c r="W10" s="17">
        <v>4.3731342489867702</v>
      </c>
      <c r="X10" s="100">
        <v>5135.2965030000323</v>
      </c>
      <c r="Y10" s="100">
        <v>495.6167419989996</v>
      </c>
      <c r="Z10" s="100">
        <v>67084.024809646478</v>
      </c>
      <c r="AA10" s="100">
        <v>4.142257170123619</v>
      </c>
      <c r="AB10" s="17">
        <v>3586.1423059396056</v>
      </c>
      <c r="AC10" s="17">
        <v>510.41429008899837</v>
      </c>
      <c r="AD10" s="17">
        <v>63277.848616688607</v>
      </c>
      <c r="AE10" s="17">
        <v>3.9835099821056157</v>
      </c>
      <c r="AF10" s="100">
        <v>3184.0453410568052</v>
      </c>
      <c r="AG10" s="100">
        <v>495.6167419989996</v>
      </c>
      <c r="AH10" s="100">
        <v>60426.082669933523</v>
      </c>
      <c r="AI10" s="100">
        <v>3.751139407236181</v>
      </c>
      <c r="AJ10" s="18"/>
      <c r="AK10" s="17">
        <v>3974.3705399999953</v>
      </c>
      <c r="AL10" s="17">
        <v>468.27611218600123</v>
      </c>
      <c r="AM10" s="17">
        <v>60388.719912955712</v>
      </c>
      <c r="AN10" s="17">
        <v>3.6445483127738632</v>
      </c>
      <c r="AO10" s="100">
        <v>3792.6935849999986</v>
      </c>
      <c r="AP10" s="100">
        <v>452.68749062399979</v>
      </c>
      <c r="AQ10" s="100">
        <v>58209.95055152187</v>
      </c>
      <c r="AR10" s="100">
        <v>3.4923750851855484</v>
      </c>
      <c r="AS10" s="17">
        <v>2378.3770004512048</v>
      </c>
      <c r="AT10" s="17">
        <v>468.27611218600123</v>
      </c>
      <c r="AU10" s="17">
        <v>54942.966516919703</v>
      </c>
      <c r="AV10" s="17">
        <v>3.3266318006669815</v>
      </c>
      <c r="AW10" s="100">
        <v>2226.4701939392057</v>
      </c>
      <c r="AX10" s="100">
        <v>452.68749062399979</v>
      </c>
      <c r="AY10" s="100">
        <v>52865.777069947697</v>
      </c>
      <c r="AZ10" s="100">
        <v>3.1845100368144372</v>
      </c>
      <c r="BA10" s="18"/>
      <c r="BB10" s="17">
        <v>5600.2168879999845</v>
      </c>
      <c r="BC10" s="17">
        <v>424.81566880799858</v>
      </c>
      <c r="BD10" s="17">
        <v>61590.290933020122</v>
      </c>
      <c r="BE10" s="17">
        <v>3.9345449985701033</v>
      </c>
      <c r="BF10" s="100">
        <v>5216.910807000002</v>
      </c>
      <c r="BG10" s="100">
        <v>414.1198729569972</v>
      </c>
      <c r="BH10" s="100">
        <v>59212.817336696709</v>
      </c>
      <c r="BI10" s="100">
        <v>3.7198743988236784</v>
      </c>
      <c r="BJ10" s="17">
        <v>3566.1197448031849</v>
      </c>
      <c r="BK10" s="17">
        <v>424.81566880799858</v>
      </c>
      <c r="BL10" s="17">
        <v>54649.666706832599</v>
      </c>
      <c r="BM10" s="17">
        <v>3.5256060372638052</v>
      </c>
      <c r="BN10" s="100">
        <v>3164.5525468959941</v>
      </c>
      <c r="BO10" s="100">
        <v>414.1198729569972</v>
      </c>
      <c r="BP10" s="100">
        <v>52209.88362306542</v>
      </c>
      <c r="BQ10" s="100">
        <v>3.308333131857482</v>
      </c>
      <c r="BR10" s="18"/>
      <c r="BS10" s="17">
        <v>3888.9164690000034</v>
      </c>
      <c r="BT10" s="17">
        <v>500.19967722000018</v>
      </c>
      <c r="BU10" s="17">
        <v>63289.495162533683</v>
      </c>
      <c r="BV10" s="17">
        <v>3.7940830500206921</v>
      </c>
      <c r="BW10" s="100">
        <v>3725.3527300000092</v>
      </c>
      <c r="BX10" s="100">
        <v>487.51032777299986</v>
      </c>
      <c r="BY10" s="100">
        <v>61462.457841442221</v>
      </c>
      <c r="BZ10" s="100">
        <v>3.6654756126175729</v>
      </c>
      <c r="CA10" s="17">
        <v>2320.1860341939864</v>
      </c>
      <c r="CB10" s="17">
        <v>500.19967722000018</v>
      </c>
      <c r="CC10" s="17">
        <v>57936.767296714686</v>
      </c>
      <c r="CD10" s="17">
        <v>3.4850324605140726</v>
      </c>
      <c r="CE10" s="100">
        <v>2183.8777336049848</v>
      </c>
      <c r="CF10" s="100">
        <v>487.51032777299986</v>
      </c>
      <c r="CG10" s="100">
        <v>56202.729347242901</v>
      </c>
      <c r="CH10" s="100">
        <v>3.3651735532195048</v>
      </c>
      <c r="CI10" s="18"/>
      <c r="CJ10" s="17">
        <v>5536.9034419999107</v>
      </c>
      <c r="CK10" s="17">
        <v>301.50011331399747</v>
      </c>
      <c r="CL10" s="17">
        <v>49042.701041985318</v>
      </c>
      <c r="CM10" s="17">
        <v>3.1624342454522161</v>
      </c>
      <c r="CN10" s="100">
        <v>5156.3741609999252</v>
      </c>
      <c r="CO10" s="100">
        <v>297.46133238899779</v>
      </c>
      <c r="CP10" s="100">
        <v>47340.403768614065</v>
      </c>
      <c r="CQ10" s="100">
        <v>2.9887687855904974</v>
      </c>
      <c r="CR10" s="17">
        <v>3362.2832176072102</v>
      </c>
      <c r="CS10" s="17">
        <v>301.50011331399747</v>
      </c>
      <c r="CT10" s="17">
        <v>41622.592389526013</v>
      </c>
      <c r="CU10" s="17">
        <v>2.7429935495133373</v>
      </c>
      <c r="CV10" s="100">
        <v>2963.4607799032001</v>
      </c>
      <c r="CW10" s="100">
        <v>297.46133238899779</v>
      </c>
      <c r="CX10" s="100">
        <v>39857.876304438687</v>
      </c>
      <c r="CY10" s="100">
        <v>2.5667015150317192</v>
      </c>
      <c r="CZ10" s="18"/>
      <c r="DA10" s="17">
        <v>8922.8263669999869</v>
      </c>
      <c r="DB10" s="17">
        <v>467.24177956400041</v>
      </c>
      <c r="DC10" s="17">
        <v>77170.11071629537</v>
      </c>
      <c r="DD10" s="17">
        <v>5.1089453101600606</v>
      </c>
      <c r="DE10" s="100">
        <v>8421.9327349999567</v>
      </c>
      <c r="DF10" s="100">
        <v>453.46405655399974</v>
      </c>
      <c r="DG10" s="100">
        <v>74083.219217802733</v>
      </c>
      <c r="DH10" s="100">
        <v>4.8342736322146544</v>
      </c>
      <c r="DI10" s="17">
        <v>6099.1293959735922</v>
      </c>
      <c r="DJ10" s="17">
        <v>467.24177956400041</v>
      </c>
      <c r="DK10" s="17">
        <v>67535.261333577364</v>
      </c>
      <c r="DL10" s="17">
        <v>4.5568161251761747</v>
      </c>
      <c r="DM10" s="100">
        <v>5588.8984660040123</v>
      </c>
      <c r="DN10" s="100">
        <v>453.46405655399974</v>
      </c>
      <c r="DO10" s="100">
        <v>64416.509667190905</v>
      </c>
      <c r="DP10" s="100">
        <v>4.2815789186244526</v>
      </c>
      <c r="DQ10" s="18"/>
      <c r="DR10" s="17">
        <v>7405.0899140000456</v>
      </c>
      <c r="DS10" s="17">
        <v>480.42011747900057</v>
      </c>
      <c r="DT10" s="17">
        <v>73309.21524705617</v>
      </c>
      <c r="DU10" s="17">
        <v>4.7698950994345211</v>
      </c>
      <c r="DV10" s="100">
        <v>6908.487909000065</v>
      </c>
      <c r="DW10" s="100">
        <v>465.5672124299989</v>
      </c>
      <c r="DX10" s="100">
        <v>70129.449176815368</v>
      </c>
      <c r="DY10" s="100">
        <v>4.4908325580909931</v>
      </c>
      <c r="DZ10" s="17">
        <v>5035.4364755064253</v>
      </c>
      <c r="EA10" s="17">
        <v>480.42011747900057</v>
      </c>
      <c r="EB10" s="17">
        <v>65223.625963434548</v>
      </c>
      <c r="EC10" s="17">
        <v>4.3078984679002801</v>
      </c>
      <c r="ED10" s="100">
        <v>4515.0483237108301</v>
      </c>
      <c r="EE10" s="100">
        <v>465.5672124299989</v>
      </c>
      <c r="EF10" s="100">
        <v>61962.698230266564</v>
      </c>
      <c r="EG10" s="100">
        <v>4.0255158165842895</v>
      </c>
      <c r="EH10" s="18"/>
      <c r="EI10" s="17">
        <v>9314.2527240000345</v>
      </c>
      <c r="EJ10" s="17">
        <v>404.08549275299617</v>
      </c>
      <c r="EK10" s="17">
        <v>72190.0835649691</v>
      </c>
      <c r="EL10" s="17">
        <v>4.8466397880789067</v>
      </c>
      <c r="EM10" s="100">
        <v>8790.7862580000237</v>
      </c>
      <c r="EN10" s="100">
        <v>391.94218598899499</v>
      </c>
      <c r="EO10" s="100">
        <v>69189.612021271692</v>
      </c>
      <c r="EP10" s="100">
        <v>4.5721355849960252</v>
      </c>
      <c r="EQ10" s="17">
        <v>6305.4172043055914</v>
      </c>
      <c r="ER10" s="17">
        <v>404.08549275299617</v>
      </c>
      <c r="ES10" s="17">
        <v>61923.515534798891</v>
      </c>
      <c r="ET10" s="17">
        <v>4.2728403274416644</v>
      </c>
      <c r="EU10" s="100">
        <v>5765.177077092786</v>
      </c>
      <c r="EV10" s="100">
        <v>391.94218598899499</v>
      </c>
      <c r="EW10" s="100">
        <v>58865.809910730881</v>
      </c>
      <c r="EX10" s="100">
        <v>3.9967865757785717</v>
      </c>
      <c r="EY10" s="18"/>
      <c r="EZ10" s="17">
        <v>5650.6964190000126</v>
      </c>
      <c r="FA10" s="17">
        <v>839.93821450299743</v>
      </c>
      <c r="FB10" s="17">
        <v>103274.78872942645</v>
      </c>
      <c r="FC10" s="17">
        <v>6.1536599795858224</v>
      </c>
      <c r="FD10" s="100">
        <v>5404.2057979999972</v>
      </c>
      <c r="FE10" s="100">
        <v>816.0881661690006</v>
      </c>
      <c r="FF10" s="100">
        <v>100048.72338848776</v>
      </c>
      <c r="FG10" s="100">
        <v>5.9205565579300918</v>
      </c>
      <c r="FH10" s="17">
        <v>3519.2436796299921</v>
      </c>
      <c r="FI10" s="17">
        <v>839.93821450299743</v>
      </c>
      <c r="FJ10" s="17">
        <v>96001.973579312427</v>
      </c>
      <c r="FK10" s="17">
        <v>5.7277166578511451</v>
      </c>
      <c r="FL10" s="100">
        <v>3257.8828483199954</v>
      </c>
      <c r="FM10" s="100">
        <v>816.0881661690006</v>
      </c>
      <c r="FN10" s="100">
        <v>92725.168998966648</v>
      </c>
      <c r="FO10" s="100">
        <v>5.4931801420179251</v>
      </c>
      <c r="FP10" s="18"/>
    </row>
    <row r="11" spans="2:172" s="75" customFormat="1" ht="18">
      <c r="B11" s="4" t="str">
        <f>$B$62</f>
        <v>Gas Furnace Split System: 13 SEER, 80 AFUE Furnace</v>
      </c>
      <c r="C11" s="17">
        <v>3759.7743259999961</v>
      </c>
      <c r="D11" s="17">
        <v>739.74668601500412</v>
      </c>
      <c r="E11" s="17">
        <v>86803.544970218034</v>
      </c>
      <c r="F11" s="17">
        <v>5.0410498187596264</v>
      </c>
      <c r="G11" s="100">
        <v>3705.8760909999937</v>
      </c>
      <c r="H11" s="100">
        <v>714.31785501000115</v>
      </c>
      <c r="I11" s="100">
        <v>84076.753546144842</v>
      </c>
      <c r="J11" s="100">
        <v>4.882647647616885</v>
      </c>
      <c r="K11" s="17">
        <v>2353.5156033151961</v>
      </c>
      <c r="L11" s="17">
        <v>739.74668601500412</v>
      </c>
      <c r="M11" s="17">
        <v>82005.19333219633</v>
      </c>
      <c r="N11" s="17">
        <v>4.7696078937047179</v>
      </c>
      <c r="O11" s="100">
        <v>2315.8414667345965</v>
      </c>
      <c r="P11" s="100">
        <v>714.31785501000115</v>
      </c>
      <c r="Q11" s="100">
        <v>79333.760803303914</v>
      </c>
      <c r="R11" s="100">
        <v>4.616655700728602</v>
      </c>
      <c r="S11" s="18"/>
      <c r="T11" s="17">
        <v>5261.0862090000683</v>
      </c>
      <c r="U11" s="17">
        <v>510.42706851299948</v>
      </c>
      <c r="V11" s="17">
        <v>68994.26954847743</v>
      </c>
      <c r="W11" s="17">
        <v>4.2900755204667247</v>
      </c>
      <c r="X11" s="100">
        <v>4902.0140510000174</v>
      </c>
      <c r="Y11" s="100">
        <v>495.63856634500058</v>
      </c>
      <c r="Z11" s="100">
        <v>66290.214858479259</v>
      </c>
      <c r="AA11" s="100">
        <v>4.0717060299049033</v>
      </c>
      <c r="AB11" s="17">
        <v>3349.4848713965889</v>
      </c>
      <c r="AC11" s="17">
        <v>510.42706851299948</v>
      </c>
      <c r="AD11" s="17">
        <v>62471.618160387101</v>
      </c>
      <c r="AE11" s="17">
        <v>3.9053493798397283</v>
      </c>
      <c r="AF11" s="100">
        <v>2981.7916988963952</v>
      </c>
      <c r="AG11" s="100">
        <v>495.63856634500058</v>
      </c>
      <c r="AH11" s="100">
        <v>59738.147361972406</v>
      </c>
      <c r="AI11" s="100">
        <v>3.6859922885350103</v>
      </c>
      <c r="AJ11" s="18"/>
      <c r="AK11" s="17">
        <v>3905.127525999987</v>
      </c>
      <c r="AL11" s="17">
        <v>468.28157652000169</v>
      </c>
      <c r="AM11" s="17">
        <v>60152.999488565765</v>
      </c>
      <c r="AN11" s="17">
        <v>3.6228323971136045</v>
      </c>
      <c r="AO11" s="100">
        <v>3745.5958369999994</v>
      </c>
      <c r="AP11" s="100">
        <v>452.69741120999976</v>
      </c>
      <c r="AQ11" s="100">
        <v>58050.238500261155</v>
      </c>
      <c r="AR11" s="100">
        <v>3.4789400139256799</v>
      </c>
      <c r="AS11" s="17">
        <v>2331.0076955544055</v>
      </c>
      <c r="AT11" s="17">
        <v>468.28157652000169</v>
      </c>
      <c r="AU11" s="17">
        <v>54781.88225030918</v>
      </c>
      <c r="AV11" s="17">
        <v>3.3099857305539349</v>
      </c>
      <c r="AW11" s="100">
        <v>2202.252838972805</v>
      </c>
      <c r="AX11" s="100">
        <v>452.69741120999976</v>
      </c>
      <c r="AY11" s="100">
        <v>52784.136122972646</v>
      </c>
      <c r="AZ11" s="100">
        <v>3.1764312421655636</v>
      </c>
      <c r="BA11" s="18"/>
      <c r="BB11" s="17">
        <v>5311.7576880000033</v>
      </c>
      <c r="BC11" s="17">
        <v>424.81894721599883</v>
      </c>
      <c r="BD11" s="17">
        <v>60606.355599132221</v>
      </c>
      <c r="BE11" s="17">
        <v>3.8444577090355208</v>
      </c>
      <c r="BF11" s="100">
        <v>4962.4200629999868</v>
      </c>
      <c r="BG11" s="100">
        <v>414.12744788499845</v>
      </c>
      <c r="BH11" s="100">
        <v>58345.216782264622</v>
      </c>
      <c r="BI11" s="100">
        <v>3.6438063380537309</v>
      </c>
      <c r="BJ11" s="17">
        <v>3310.2776125327887</v>
      </c>
      <c r="BK11" s="17">
        <v>424.81894721599883</v>
      </c>
      <c r="BL11" s="17">
        <v>53777.025374427511</v>
      </c>
      <c r="BM11" s="17">
        <v>3.4410601213810139</v>
      </c>
      <c r="BN11" s="100">
        <v>2943.1582896015907</v>
      </c>
      <c r="BO11" s="100">
        <v>414.12744788499845</v>
      </c>
      <c r="BP11" s="100">
        <v>51455.212914781019</v>
      </c>
      <c r="BQ11" s="100">
        <v>3.23798822480388</v>
      </c>
      <c r="BR11" s="18"/>
      <c r="BS11" s="17">
        <v>3831.9262050000002</v>
      </c>
      <c r="BT11" s="17">
        <v>500.21680200700052</v>
      </c>
      <c r="BU11" s="17">
        <v>63096.748881828753</v>
      </c>
      <c r="BV11" s="17">
        <v>3.775748908391515</v>
      </c>
      <c r="BW11" s="100">
        <v>3690.0078070000018</v>
      </c>
      <c r="BX11" s="100">
        <v>487.53789584599934</v>
      </c>
      <c r="BY11" s="100">
        <v>61344.612823176925</v>
      </c>
      <c r="BZ11" s="100">
        <v>3.6551307096351526</v>
      </c>
      <c r="CA11" s="17">
        <v>2280.8772379779844</v>
      </c>
      <c r="CB11" s="17">
        <v>500.21680200700052</v>
      </c>
      <c r="CC11" s="17">
        <v>57804.352659494252</v>
      </c>
      <c r="CD11" s="17">
        <v>3.4710286757901154</v>
      </c>
      <c r="CE11" s="100">
        <v>2166.9442107419859</v>
      </c>
      <c r="CF11" s="100">
        <v>487.53789584599934</v>
      </c>
      <c r="CG11" s="100">
        <v>56147.706603841099</v>
      </c>
      <c r="CH11" s="100">
        <v>3.3593895270870773</v>
      </c>
      <c r="CI11" s="18"/>
      <c r="CJ11" s="17">
        <v>5244.9779889999463</v>
      </c>
      <c r="CK11" s="17">
        <v>301.50158181399848</v>
      </c>
      <c r="CL11" s="17">
        <v>48046.757376786125</v>
      </c>
      <c r="CM11" s="17">
        <v>3.0818516215382732</v>
      </c>
      <c r="CN11" s="100">
        <v>4907.042960999921</v>
      </c>
      <c r="CO11" s="100">
        <v>297.46576644799774</v>
      </c>
      <c r="CP11" s="100">
        <v>46490.094213746044</v>
      </c>
      <c r="CQ11" s="100">
        <v>2.9250778032927678</v>
      </c>
      <c r="CR11" s="17">
        <v>3101.2876752672105</v>
      </c>
      <c r="CS11" s="17">
        <v>301.50158181399848</v>
      </c>
      <c r="CT11" s="17">
        <v>40732.185909686108</v>
      </c>
      <c r="CU11" s="17">
        <v>2.6668764942307441</v>
      </c>
      <c r="CV11" s="100">
        <v>2742.9729603351934</v>
      </c>
      <c r="CW11" s="100">
        <v>297.46576644799774</v>
      </c>
      <c r="CX11" s="100">
        <v>39105.984401677902</v>
      </c>
      <c r="CY11" s="100">
        <v>2.5071392841876019</v>
      </c>
      <c r="CZ11" s="18"/>
      <c r="DA11" s="17">
        <v>8216.5363290000023</v>
      </c>
      <c r="DB11" s="17">
        <v>467.25819908300036</v>
      </c>
      <c r="DC11" s="17">
        <v>74761.792177934112</v>
      </c>
      <c r="DD11" s="17">
        <v>4.9048142001208177</v>
      </c>
      <c r="DE11" s="100">
        <v>7732.3743760000125</v>
      </c>
      <c r="DF11" s="100">
        <v>453.48299946100065</v>
      </c>
      <c r="DG11" s="100">
        <v>71732.243849424747</v>
      </c>
      <c r="DH11" s="100">
        <v>4.6379085777385889</v>
      </c>
      <c r="DI11" s="17">
        <v>5434.5353120935915</v>
      </c>
      <c r="DJ11" s="17">
        <v>467.25819908300036</v>
      </c>
      <c r="DK11" s="17">
        <v>65269.215228107059</v>
      </c>
      <c r="DL11" s="17">
        <v>4.3578180528876542</v>
      </c>
      <c r="DM11" s="100">
        <v>4938.7669956256295</v>
      </c>
      <c r="DN11" s="100">
        <v>453.48299946100065</v>
      </c>
      <c r="DO11" s="100">
        <v>62200.064362554098</v>
      </c>
      <c r="DP11" s="100">
        <v>4.0900981544721171</v>
      </c>
      <c r="DQ11" s="18"/>
      <c r="DR11" s="17">
        <v>6887.1042750000352</v>
      </c>
      <c r="DS11" s="17">
        <v>480.42865479999972</v>
      </c>
      <c r="DT11" s="17">
        <v>71542.629460898592</v>
      </c>
      <c r="DU11" s="17">
        <v>4.6145118319206082</v>
      </c>
      <c r="DV11" s="100">
        <v>6417.8202340000316</v>
      </c>
      <c r="DW11" s="100">
        <v>465.57695127299928</v>
      </c>
      <c r="DX11" s="100">
        <v>68456.196260540804</v>
      </c>
      <c r="DY11" s="100">
        <v>4.3470759491015061</v>
      </c>
      <c r="DZ11" s="17">
        <v>4557.4161050379935</v>
      </c>
      <c r="EA11" s="17">
        <v>480.42865479999972</v>
      </c>
      <c r="EB11" s="17">
        <v>63593.407268644311</v>
      </c>
      <c r="EC11" s="17">
        <v>4.1580705573683581</v>
      </c>
      <c r="ED11" s="100">
        <v>4061.7450245316008</v>
      </c>
      <c r="EE11" s="100">
        <v>465.57695127299928</v>
      </c>
      <c r="EF11" s="100">
        <v>60416.937795305188</v>
      </c>
      <c r="EG11" s="100">
        <v>3.8868462428042245</v>
      </c>
      <c r="EH11" s="18"/>
      <c r="EI11" s="17">
        <v>8555.7783290000043</v>
      </c>
      <c r="EJ11" s="17">
        <v>404.09536377299719</v>
      </c>
      <c r="EK11" s="17">
        <v>69603.049844813795</v>
      </c>
      <c r="EL11" s="17">
        <v>4.6324472354172066</v>
      </c>
      <c r="EM11" s="100">
        <v>8047.3095640000183</v>
      </c>
      <c r="EN11" s="100">
        <v>391.95488592899477</v>
      </c>
      <c r="EO11" s="100">
        <v>66654.035448606504</v>
      </c>
      <c r="EP11" s="100">
        <v>4.3652218779042009</v>
      </c>
      <c r="EQ11" s="17">
        <v>5597.3238795295711</v>
      </c>
      <c r="ER11" s="17">
        <v>404.09536377299719</v>
      </c>
      <c r="ES11" s="17">
        <v>59508.38907959775</v>
      </c>
      <c r="ET11" s="17">
        <v>4.0640713164671496</v>
      </c>
      <c r="EU11" s="100">
        <v>5069.2531829152176</v>
      </c>
      <c r="EV11" s="100">
        <v>391.95488592899477</v>
      </c>
      <c r="EW11" s="100">
        <v>56492.490148451805</v>
      </c>
      <c r="EX11" s="100">
        <v>3.7948523402658414</v>
      </c>
      <c r="EY11" s="18"/>
      <c r="EZ11" s="17">
        <v>5437.6754880000108</v>
      </c>
      <c r="FA11" s="17">
        <v>839.93865814499736</v>
      </c>
      <c r="FB11" s="17">
        <v>102547.97585412409</v>
      </c>
      <c r="FC11" s="17">
        <v>6.090394414158772</v>
      </c>
      <c r="FD11" s="100">
        <v>5203.4305520000062</v>
      </c>
      <c r="FE11" s="100">
        <v>816.08987465399821</v>
      </c>
      <c r="FF11" s="100">
        <v>99363.820989101136</v>
      </c>
      <c r="FG11" s="100">
        <v>5.862998211358911</v>
      </c>
      <c r="FH11" s="17">
        <v>3339.3830074660045</v>
      </c>
      <c r="FI11" s="17">
        <v>839.93865814499736</v>
      </c>
      <c r="FJ11" s="17">
        <v>95388.308149594784</v>
      </c>
      <c r="FK11" s="17">
        <v>5.6698592968602757</v>
      </c>
      <c r="FL11" s="100">
        <v>3088.8641807379986</v>
      </c>
      <c r="FM11" s="100">
        <v>816.08987465399821</v>
      </c>
      <c r="FN11" s="100">
        <v>92148.624491063179</v>
      </c>
      <c r="FO11" s="100">
        <v>5.4408921744826042</v>
      </c>
      <c r="FP11" s="18"/>
    </row>
    <row r="12" spans="2:172" s="75" customFormat="1" ht="18">
      <c r="B12" s="4" t="str">
        <f>$B$63</f>
        <v>Gas Furnace Split System: 14 SEER, 80 AFUE Furnace</v>
      </c>
      <c r="C12" s="17">
        <v>3754.2059309999922</v>
      </c>
      <c r="D12" s="17">
        <v>739.74668601500412</v>
      </c>
      <c r="E12" s="17">
        <v>86784.544826902726</v>
      </c>
      <c r="F12" s="17">
        <v>5.0390340574518433</v>
      </c>
      <c r="G12" s="100">
        <v>3704.0926049999925</v>
      </c>
      <c r="H12" s="100">
        <v>714.31785501000115</v>
      </c>
      <c r="I12" s="100">
        <v>84070.668042224803</v>
      </c>
      <c r="J12" s="100">
        <v>4.8820881635912148</v>
      </c>
      <c r="K12" s="17">
        <v>2350.6455007791947</v>
      </c>
      <c r="L12" s="17">
        <v>739.74668601500412</v>
      </c>
      <c r="M12" s="17">
        <v>81995.400140529135</v>
      </c>
      <c r="N12" s="17">
        <v>4.768397387349669</v>
      </c>
      <c r="O12" s="100">
        <v>2315.4623675105972</v>
      </c>
      <c r="P12" s="100">
        <v>714.31785501000115</v>
      </c>
      <c r="Q12" s="100">
        <v>79332.467263677725</v>
      </c>
      <c r="R12" s="100">
        <v>4.6164796006314184</v>
      </c>
      <c r="S12" s="18"/>
      <c r="T12" s="17">
        <v>5046.030562000069</v>
      </c>
      <c r="U12" s="17">
        <v>510.42706851299948</v>
      </c>
      <c r="V12" s="17">
        <v>68260.469573122857</v>
      </c>
      <c r="W12" s="17">
        <v>4.2205014364137146</v>
      </c>
      <c r="X12" s="100">
        <v>4729.7879240000157</v>
      </c>
      <c r="Y12" s="100">
        <v>495.63856634500058</v>
      </c>
      <c r="Z12" s="100">
        <v>65702.555201497467</v>
      </c>
      <c r="AA12" s="100">
        <v>4.0186538400524654</v>
      </c>
      <c r="AB12" s="17">
        <v>3156.9681137887869</v>
      </c>
      <c r="AC12" s="17">
        <v>510.42706851299948</v>
      </c>
      <c r="AD12" s="17">
        <v>61814.72403108322</v>
      </c>
      <c r="AE12" s="17">
        <v>3.8397196980388588</v>
      </c>
      <c r="AF12" s="100">
        <v>2833.1880803069935</v>
      </c>
      <c r="AG12" s="100">
        <v>495.63856634500058</v>
      </c>
      <c r="AH12" s="100">
        <v>59231.091010838762</v>
      </c>
      <c r="AI12" s="100">
        <v>3.6372305640778544</v>
      </c>
      <c r="AJ12" s="18"/>
      <c r="AK12" s="17">
        <v>3855.6910149999953</v>
      </c>
      <c r="AL12" s="17">
        <v>468.28157652000169</v>
      </c>
      <c r="AM12" s="17">
        <v>59984.315191922251</v>
      </c>
      <c r="AN12" s="17">
        <v>3.6071510667413329</v>
      </c>
      <c r="AO12" s="100">
        <v>3713.7300120000004</v>
      </c>
      <c r="AP12" s="100">
        <v>452.69741120999976</v>
      </c>
      <c r="AQ12" s="100">
        <v>57941.507844145657</v>
      </c>
      <c r="AR12" s="100">
        <v>3.4698074362047437</v>
      </c>
      <c r="AS12" s="17">
        <v>2297.8484158536057</v>
      </c>
      <c r="AT12" s="17">
        <v>468.28157652000169</v>
      </c>
      <c r="AU12" s="17">
        <v>54668.73814567089</v>
      </c>
      <c r="AV12" s="17">
        <v>3.2982019534277569</v>
      </c>
      <c r="AW12" s="100">
        <v>2186.7146653944051</v>
      </c>
      <c r="AX12" s="100">
        <v>452.69741120999976</v>
      </c>
      <c r="AY12" s="100">
        <v>52731.117699378839</v>
      </c>
      <c r="AZ12" s="100">
        <v>3.1712042314947433</v>
      </c>
      <c r="BA12" s="18"/>
      <c r="BB12" s="17">
        <v>5083.3868320000092</v>
      </c>
      <c r="BC12" s="17">
        <v>424.81894721599883</v>
      </c>
      <c r="BD12" s="17">
        <v>59827.122266540391</v>
      </c>
      <c r="BE12" s="17">
        <v>3.7708366917512754</v>
      </c>
      <c r="BF12" s="100">
        <v>4775.974902999983</v>
      </c>
      <c r="BG12" s="100">
        <v>414.12744788499845</v>
      </c>
      <c r="BH12" s="100">
        <v>57709.03979402221</v>
      </c>
      <c r="BI12" s="100">
        <v>3.5873601320938118</v>
      </c>
      <c r="BJ12" s="17">
        <v>3107.6616963631918</v>
      </c>
      <c r="BK12" s="17">
        <v>424.81894721599883</v>
      </c>
      <c r="BL12" s="17">
        <v>53085.671502228586</v>
      </c>
      <c r="BM12" s="17">
        <v>3.371940998531481</v>
      </c>
      <c r="BN12" s="100">
        <v>2782.9450629439862</v>
      </c>
      <c r="BO12" s="100">
        <v>414.12744788499845</v>
      </c>
      <c r="BP12" s="100">
        <v>50908.542955573539</v>
      </c>
      <c r="BQ12" s="100">
        <v>3.1862235685516596</v>
      </c>
      <c r="BR12" s="18"/>
      <c r="BS12" s="17">
        <v>3794.7234030000031</v>
      </c>
      <c r="BT12" s="17">
        <v>500.21680200700052</v>
      </c>
      <c r="BU12" s="17">
        <v>62969.80771301248</v>
      </c>
      <c r="BV12" s="17">
        <v>3.7636302190958082</v>
      </c>
      <c r="BW12" s="100">
        <v>3668.4823350000033</v>
      </c>
      <c r="BX12" s="100">
        <v>487.53789584599934</v>
      </c>
      <c r="BY12" s="100">
        <v>61271.164899146846</v>
      </c>
      <c r="BZ12" s="100">
        <v>3.6487475859815599</v>
      </c>
      <c r="CA12" s="17">
        <v>2255.7843858259857</v>
      </c>
      <c r="CB12" s="17">
        <v>500.21680200700052</v>
      </c>
      <c r="CC12" s="17">
        <v>57718.732334952329</v>
      </c>
      <c r="CD12" s="17">
        <v>3.4619557603839142</v>
      </c>
      <c r="CE12" s="100">
        <v>2157.718139165986</v>
      </c>
      <c r="CF12" s="100">
        <v>487.53789584599934</v>
      </c>
      <c r="CG12" s="100">
        <v>56116.225955973765</v>
      </c>
      <c r="CH12" s="100">
        <v>3.3561227272584411</v>
      </c>
      <c r="CI12" s="18"/>
      <c r="CJ12" s="17">
        <v>5016.1644589999432</v>
      </c>
      <c r="CK12" s="17">
        <v>301.50158181399848</v>
      </c>
      <c r="CL12" s="17">
        <v>47266.013578531914</v>
      </c>
      <c r="CM12" s="17">
        <v>3.0176584793256755</v>
      </c>
      <c r="CN12" s="100">
        <v>4718.6823429999413</v>
      </c>
      <c r="CO12" s="100">
        <v>297.46576644799774</v>
      </c>
      <c r="CP12" s="100">
        <v>45847.381414643591</v>
      </c>
      <c r="CQ12" s="100">
        <v>2.8770545743944571</v>
      </c>
      <c r="CR12" s="17">
        <v>2900.205230341599</v>
      </c>
      <c r="CS12" s="17">
        <v>301.50158181399848</v>
      </c>
      <c r="CT12" s="17">
        <v>40046.064456057633</v>
      </c>
      <c r="CU12" s="17">
        <v>2.60685807964501</v>
      </c>
      <c r="CV12" s="100">
        <v>2580.617216127991</v>
      </c>
      <c r="CW12" s="100">
        <v>297.46576644799774</v>
      </c>
      <c r="CX12" s="100">
        <v>38552.003872638736</v>
      </c>
      <c r="CY12" s="100">
        <v>2.4630869397108137</v>
      </c>
      <c r="CZ12" s="18"/>
      <c r="DA12" s="17">
        <v>7619.0046879999709</v>
      </c>
      <c r="DB12" s="17">
        <v>467.25819908300036</v>
      </c>
      <c r="DC12" s="17">
        <v>72722.930564412265</v>
      </c>
      <c r="DD12" s="17">
        <v>4.7246458274274783</v>
      </c>
      <c r="DE12" s="100">
        <v>7195.4877899999947</v>
      </c>
      <c r="DF12" s="100">
        <v>453.48299946100065</v>
      </c>
      <c r="DG12" s="100">
        <v>69900.311653870653</v>
      </c>
      <c r="DH12" s="100">
        <v>4.4817879447816651</v>
      </c>
      <c r="DI12" s="17">
        <v>4874.084638360785</v>
      </c>
      <c r="DJ12" s="17">
        <v>467.25819908300036</v>
      </c>
      <c r="DK12" s="17">
        <v>63356.879066236404</v>
      </c>
      <c r="DL12" s="17">
        <v>4.182597467358681</v>
      </c>
      <c r="DM12" s="100">
        <v>4436.5987052432065</v>
      </c>
      <c r="DN12" s="100">
        <v>453.48299946100065</v>
      </c>
      <c r="DO12" s="100">
        <v>60486.595852208622</v>
      </c>
      <c r="DP12" s="100">
        <v>3.938587871737584</v>
      </c>
      <c r="DQ12" s="18"/>
      <c r="DR12" s="17">
        <v>6462.0310300000265</v>
      </c>
      <c r="DS12" s="17">
        <v>480.42865479999972</v>
      </c>
      <c r="DT12" s="17">
        <v>70092.220038704254</v>
      </c>
      <c r="DU12" s="17">
        <v>4.4817405170698068</v>
      </c>
      <c r="DV12" s="100">
        <v>6050.8206360000386</v>
      </c>
      <c r="DW12" s="100">
        <v>465.57695127299928</v>
      </c>
      <c r="DX12" s="100">
        <v>67203.942252221095</v>
      </c>
      <c r="DY12" s="100">
        <v>4.2374186277837156</v>
      </c>
      <c r="DZ12" s="17">
        <v>4165.4150389820043</v>
      </c>
      <c r="EA12" s="17">
        <v>480.42865479999972</v>
      </c>
      <c r="EB12" s="17">
        <v>62255.844751112025</v>
      </c>
      <c r="EC12" s="17">
        <v>4.0300554832642552</v>
      </c>
      <c r="ED12" s="100">
        <v>3726.0887589544009</v>
      </c>
      <c r="EE12" s="100">
        <v>465.57695127299928</v>
      </c>
      <c r="EF12" s="100">
        <v>59271.631625278598</v>
      </c>
      <c r="EG12" s="100">
        <v>3.7816988845730646</v>
      </c>
      <c r="EH12" s="18"/>
      <c r="EI12" s="17">
        <v>7909.9467350000323</v>
      </c>
      <c r="EJ12" s="17">
        <v>404.09536377299719</v>
      </c>
      <c r="EK12" s="17">
        <v>67399.382029662724</v>
      </c>
      <c r="EL12" s="17">
        <v>4.4420683971698685</v>
      </c>
      <c r="EM12" s="100">
        <v>7465.4771260000289</v>
      </c>
      <c r="EN12" s="100">
        <v>391.95488592899477</v>
      </c>
      <c r="EO12" s="100">
        <v>64668.741713609212</v>
      </c>
      <c r="EP12" s="100">
        <v>4.2001395647539574</v>
      </c>
      <c r="EQ12" s="17">
        <v>4996.3856265615941</v>
      </c>
      <c r="ER12" s="17">
        <v>404.09536377299719</v>
      </c>
      <c r="ES12" s="17">
        <v>57457.903629115601</v>
      </c>
      <c r="ET12" s="17">
        <v>3.8790738040482666</v>
      </c>
      <c r="EU12" s="100">
        <v>4530.1699030191994</v>
      </c>
      <c r="EV12" s="100">
        <v>391.95488592899477</v>
      </c>
      <c r="EW12" s="100">
        <v>54653.062525787405</v>
      </c>
      <c r="EX12" s="100">
        <v>3.6347704551652744</v>
      </c>
      <c r="EY12" s="18"/>
      <c r="EZ12" s="17">
        <v>5252.2215250000145</v>
      </c>
      <c r="FA12" s="17">
        <v>839.93865814499736</v>
      </c>
      <c r="FB12" s="17">
        <v>101915.18096881328</v>
      </c>
      <c r="FC12" s="17">
        <v>6.0335392063959867</v>
      </c>
      <c r="FD12" s="100">
        <v>5043.0683690000051</v>
      </c>
      <c r="FE12" s="100">
        <v>816.08987465399821</v>
      </c>
      <c r="FF12" s="100">
        <v>98816.642769999511</v>
      </c>
      <c r="FG12" s="100">
        <v>5.8168085422129794</v>
      </c>
      <c r="FH12" s="17">
        <v>3183.1656918480012</v>
      </c>
      <c r="FI12" s="17">
        <v>839.93865814499736</v>
      </c>
      <c r="FJ12" s="17">
        <v>94855.272798281978</v>
      </c>
      <c r="FK12" s="17">
        <v>5.6180830061005338</v>
      </c>
      <c r="FL12" s="100">
        <v>2957.3074302680002</v>
      </c>
      <c r="FM12" s="100">
        <v>816.08987465399821</v>
      </c>
      <c r="FN12" s="100">
        <v>91699.734440514483</v>
      </c>
      <c r="FO12" s="100">
        <v>5.3996562564947901</v>
      </c>
      <c r="FP12" s="18"/>
    </row>
    <row r="13" spans="2:172" ht="18">
      <c r="B13" s="4" t="str">
        <f>$B$64</f>
        <v>Gas Furnace Packaged Unit: 14 SEER, 80 AFUE Furnace</v>
      </c>
      <c r="C13" s="17">
        <v>3755.0792607746407</v>
      </c>
      <c r="D13" s="17">
        <v>760.96510851630546</v>
      </c>
      <c r="E13" s="17">
        <v>88909.367000490136</v>
      </c>
      <c r="F13" s="17">
        <v>5.1541157895734884</v>
      </c>
      <c r="G13" s="100">
        <v>3704.3177202538582</v>
      </c>
      <c r="H13" s="100">
        <v>734.63253095321454</v>
      </c>
      <c r="I13" s="100">
        <v>86102.903761308466</v>
      </c>
      <c r="J13" s="100">
        <v>4.9920132801553132</v>
      </c>
      <c r="K13" s="17">
        <v>2351.1577982813997</v>
      </c>
      <c r="L13" s="17">
        <v>760.96510851630546</v>
      </c>
      <c r="M13" s="17">
        <v>84118.990421458439</v>
      </c>
      <c r="N13" s="17">
        <v>4.8833609917973559</v>
      </c>
      <c r="O13" s="100">
        <v>2315.5522522737842</v>
      </c>
      <c r="P13" s="100">
        <v>734.63253095321454</v>
      </c>
      <c r="Q13" s="100">
        <v>81364.241557394926</v>
      </c>
      <c r="R13" s="100">
        <v>4.7263620310084882</v>
      </c>
      <c r="S13" s="18"/>
      <c r="T13" s="17">
        <v>5062.687035377332</v>
      </c>
      <c r="U13" s="17">
        <v>521.12108737328538</v>
      </c>
      <c r="V13" s="17">
        <v>69386.705678220955</v>
      </c>
      <c r="W13" s="17">
        <v>4.2850432150130242</v>
      </c>
      <c r="X13" s="100">
        <v>4742.3839764314316</v>
      </c>
      <c r="Y13" s="100">
        <v>506.08498189960227</v>
      </c>
      <c r="Z13" s="100">
        <v>66790.176251300974</v>
      </c>
      <c r="AA13" s="100">
        <v>4.080231740549003</v>
      </c>
      <c r="AB13" s="17">
        <v>3173.6245871660499</v>
      </c>
      <c r="AC13" s="17">
        <v>521.12108737328538</v>
      </c>
      <c r="AD13" s="17">
        <v>62940.960136181304</v>
      </c>
      <c r="AE13" s="17">
        <v>3.90426147663818</v>
      </c>
      <c r="AF13" s="100">
        <v>2845.7955580646121</v>
      </c>
      <c r="AG13" s="100">
        <v>506.08498189960227</v>
      </c>
      <c r="AH13" s="100">
        <v>60318.751045454817</v>
      </c>
      <c r="AI13" s="100">
        <v>3.6988121371883786</v>
      </c>
      <c r="AJ13" s="18"/>
      <c r="AK13" s="17">
        <v>3861.1208159740704</v>
      </c>
      <c r="AL13" s="17">
        <v>477.44515941483132</v>
      </c>
      <c r="AM13" s="17">
        <v>60919.200722500893</v>
      </c>
      <c r="AN13" s="17">
        <v>3.6588119591367394</v>
      </c>
      <c r="AO13" s="100">
        <v>3717.0889737519178</v>
      </c>
      <c r="AP13" s="100">
        <v>461.39197126905697</v>
      </c>
      <c r="AQ13" s="100">
        <v>58822.425097803563</v>
      </c>
      <c r="AR13" s="100">
        <v>3.5181138226300055</v>
      </c>
      <c r="AS13" s="17">
        <v>2303.3716674561797</v>
      </c>
      <c r="AT13" s="17">
        <v>477.44515941483132</v>
      </c>
      <c r="AU13" s="17">
        <v>55603.942542877056</v>
      </c>
      <c r="AV13" s="17">
        <v>3.3498981807884034</v>
      </c>
      <c r="AW13" s="100">
        <v>2189.8676359659617</v>
      </c>
      <c r="AX13" s="100">
        <v>461.39197126905685</v>
      </c>
      <c r="AY13" s="100">
        <v>53611.332082290581</v>
      </c>
      <c r="AZ13" s="100">
        <v>3.2194462253669731</v>
      </c>
      <c r="BA13" s="18"/>
      <c r="BB13" s="17">
        <v>5119.6529810923712</v>
      </c>
      <c r="BC13" s="17">
        <v>434.46498686471256</v>
      </c>
      <c r="BD13" s="17">
        <v>60915.471409375779</v>
      </c>
      <c r="BE13" s="17">
        <v>3.8390902315747502</v>
      </c>
      <c r="BF13" s="100">
        <v>4802.3749057486675</v>
      </c>
      <c r="BG13" s="100">
        <v>423.65567822970365</v>
      </c>
      <c r="BH13" s="100">
        <v>58751.943333871619</v>
      </c>
      <c r="BI13" s="100">
        <v>3.6506583638995882</v>
      </c>
      <c r="BJ13" s="17">
        <v>3143.9278454555483</v>
      </c>
      <c r="BK13" s="17">
        <v>434.4649868647125</v>
      </c>
      <c r="BL13" s="17">
        <v>54174.020645063945</v>
      </c>
      <c r="BM13" s="17">
        <v>3.4401945383549561</v>
      </c>
      <c r="BN13" s="100">
        <v>2809.3450656926689</v>
      </c>
      <c r="BO13" s="100">
        <v>423.65567822970365</v>
      </c>
      <c r="BP13" s="100">
        <v>51951.446495422948</v>
      </c>
      <c r="BQ13" s="100">
        <v>3.2495218003574373</v>
      </c>
      <c r="BR13" s="18"/>
      <c r="BS13" s="17">
        <v>3782.9176070000044</v>
      </c>
      <c r="BT13" s="17">
        <v>508.82807830210442</v>
      </c>
      <c r="BU13" s="17">
        <v>63790.652313759434</v>
      </c>
      <c r="BV13" s="17">
        <v>3.8062022647480793</v>
      </c>
      <c r="BW13" s="100">
        <v>3663.8864080000021</v>
      </c>
      <c r="BX13" s="100">
        <v>496.2748961077304</v>
      </c>
      <c r="BY13" s="100">
        <v>62129.182978966164</v>
      </c>
      <c r="BZ13" s="100">
        <v>3.6945156222598627</v>
      </c>
      <c r="CA13" s="17">
        <v>2248.8622246959858</v>
      </c>
      <c r="CB13" s="17">
        <v>508.82807830210442</v>
      </c>
      <c r="CC13" s="17">
        <v>58556.2405815846</v>
      </c>
      <c r="CD13" s="17">
        <v>3.5059430091730324</v>
      </c>
      <c r="CE13" s="100">
        <v>2156.3155572689861</v>
      </c>
      <c r="CF13" s="100">
        <v>496.2748961077304</v>
      </c>
      <c r="CG13" s="100">
        <v>56985.140176352834</v>
      </c>
      <c r="CH13" s="100">
        <v>3.402829261981688</v>
      </c>
      <c r="CI13" s="18"/>
      <c r="CJ13" s="17">
        <v>5026.1849511738619</v>
      </c>
      <c r="CK13" s="17">
        <v>304.51772450063606</v>
      </c>
      <c r="CL13" s="17">
        <v>47601.819169361988</v>
      </c>
      <c r="CM13" s="17">
        <v>3.0380374420512961</v>
      </c>
      <c r="CN13" s="100">
        <v>4725.8678409170361</v>
      </c>
      <c r="CO13" s="100">
        <v>300.4584560828884</v>
      </c>
      <c r="CP13" s="100">
        <v>46171.168302995495</v>
      </c>
      <c r="CQ13" s="100">
        <v>2.8961390904618889</v>
      </c>
      <c r="CR13" s="17">
        <v>2910.2257225155213</v>
      </c>
      <c r="CS13" s="17">
        <v>304.51772450063606</v>
      </c>
      <c r="CT13" s="17">
        <v>40381.870046887721</v>
      </c>
      <c r="CU13" s="17">
        <v>2.6272370423706328</v>
      </c>
      <c r="CV13" s="100">
        <v>2587.8027140450858</v>
      </c>
      <c r="CW13" s="100">
        <v>300.4584560828884</v>
      </c>
      <c r="CX13" s="100">
        <v>38875.79076099064</v>
      </c>
      <c r="CY13" s="100">
        <v>2.4821714557782477</v>
      </c>
      <c r="CZ13" s="18"/>
      <c r="DA13" s="17">
        <v>7776.6198265240537</v>
      </c>
      <c r="DB13" s="17">
        <v>476.6877878990872</v>
      </c>
      <c r="DC13" s="17">
        <v>74203.694364784504</v>
      </c>
      <c r="DD13" s="17">
        <v>4.8309679599970501</v>
      </c>
      <c r="DE13" s="100">
        <v>7322.0797322326325</v>
      </c>
      <c r="DF13" s="100">
        <v>462.53334721953638</v>
      </c>
      <c r="DG13" s="100">
        <v>71237.295859493897</v>
      </c>
      <c r="DH13" s="100">
        <v>4.5749742619259575</v>
      </c>
      <c r="DI13" s="17">
        <v>5031.7001116383026</v>
      </c>
      <c r="DJ13" s="17">
        <v>476.6877878990872</v>
      </c>
      <c r="DK13" s="17">
        <v>64837.644008834235</v>
      </c>
      <c r="DL13" s="17">
        <v>4.2889196972517869</v>
      </c>
      <c r="DM13" s="100">
        <v>4563.1751098470531</v>
      </c>
      <c r="DN13" s="100">
        <v>462.53334721953638</v>
      </c>
      <c r="DO13" s="100">
        <v>61823.52704126716</v>
      </c>
      <c r="DP13" s="100">
        <v>4.031769446315919</v>
      </c>
      <c r="DQ13" s="18"/>
      <c r="DR13" s="17">
        <v>6551.5921423165355</v>
      </c>
      <c r="DS13" s="17">
        <v>493.79712336956408</v>
      </c>
      <c r="DT13" s="17">
        <v>71734.661949440342</v>
      </c>
      <c r="DU13" s="17">
        <v>4.5887186355260319</v>
      </c>
      <c r="DV13" s="100">
        <v>6117.3166687044495</v>
      </c>
      <c r="DW13" s="100">
        <v>478.28625942507176</v>
      </c>
      <c r="DX13" s="100">
        <v>68701.766840460376</v>
      </c>
      <c r="DY13" s="100">
        <v>4.3321564134720152</v>
      </c>
      <c r="DZ13" s="17">
        <v>4255.8428439095114</v>
      </c>
      <c r="EA13" s="17">
        <v>493.79712336956413</v>
      </c>
      <c r="EB13" s="17">
        <v>63901.243938373816</v>
      </c>
      <c r="EC13" s="17">
        <v>4.1372780866368357</v>
      </c>
      <c r="ED13" s="100">
        <v>3793.4165942698173</v>
      </c>
      <c r="EE13" s="100">
        <v>478.28625942507176</v>
      </c>
      <c r="EF13" s="100">
        <v>60772.294440478989</v>
      </c>
      <c r="EG13" s="100">
        <v>3.8766713575349421</v>
      </c>
      <c r="EH13" s="18"/>
      <c r="EI13" s="17">
        <v>8086.510707547488</v>
      </c>
      <c r="EJ13" s="17">
        <v>412.76752114577857</v>
      </c>
      <c r="EK13" s="17">
        <v>68869.058760228945</v>
      </c>
      <c r="EL13" s="17">
        <v>4.5513117030129084</v>
      </c>
      <c r="EM13" s="100">
        <v>7605.7027045487257</v>
      </c>
      <c r="EN13" s="100">
        <v>400.089561697992</v>
      </c>
      <c r="EO13" s="100">
        <v>65960.678596098092</v>
      </c>
      <c r="EP13" s="100">
        <v>4.2934829339232374</v>
      </c>
      <c r="EQ13" s="17">
        <v>5176.5078970331342</v>
      </c>
      <c r="ER13" s="17">
        <v>412.76752114577857</v>
      </c>
      <c r="ES13" s="17">
        <v>58939.721770360498</v>
      </c>
      <c r="ET13" s="17">
        <v>3.98906085340872</v>
      </c>
      <c r="EU13" s="100">
        <v>4673.8735696411131</v>
      </c>
      <c r="EV13" s="100">
        <v>400.089561697992</v>
      </c>
      <c r="EW13" s="100">
        <v>55956.867131714433</v>
      </c>
      <c r="EX13" s="100">
        <v>3.7288390924698995</v>
      </c>
      <c r="EY13" s="18"/>
      <c r="EZ13" s="17">
        <v>5286.2870634335295</v>
      </c>
      <c r="FA13" s="17">
        <v>875.18446783089814</v>
      </c>
      <c r="FB13" s="17">
        <v>105555.99832371391</v>
      </c>
      <c r="FC13" s="17">
        <v>6.2373645558247581</v>
      </c>
      <c r="FD13" s="100">
        <v>5067.8339736801272</v>
      </c>
      <c r="FE13" s="100">
        <v>849.7483622010933</v>
      </c>
      <c r="FF13" s="100">
        <v>102266.99523506223</v>
      </c>
      <c r="FG13" s="100">
        <v>6.0084532424272536</v>
      </c>
      <c r="FH13" s="17">
        <v>3217.2312302815189</v>
      </c>
      <c r="FI13" s="17">
        <v>875.18446783089814</v>
      </c>
      <c r="FJ13" s="17">
        <v>98496.090153182609</v>
      </c>
      <c r="FK13" s="17">
        <v>5.8219083555292963</v>
      </c>
      <c r="FL13" s="100">
        <v>2982.0714988021195</v>
      </c>
      <c r="FM13" s="100">
        <v>849.7483622010933</v>
      </c>
      <c r="FN13" s="100">
        <v>95150.081664031983</v>
      </c>
      <c r="FO13" s="100">
        <v>5.5913004888174314</v>
      </c>
      <c r="FP13" s="18"/>
    </row>
    <row r="14" spans="2:172">
      <c r="B14" s="75"/>
      <c r="S14" s="3"/>
      <c r="AJ14" s="3"/>
      <c r="BA14" s="3"/>
      <c r="BR14" s="3"/>
      <c r="CI14" s="3"/>
      <c r="CZ14" s="75"/>
      <c r="DQ14" s="3"/>
      <c r="EH14" s="3"/>
      <c r="EY14" s="75"/>
    </row>
    <row r="15" spans="2:172">
      <c r="B15" s="4" t="s">
        <v>6</v>
      </c>
      <c r="C15" s="122">
        <f>$C$55</f>
        <v>1</v>
      </c>
      <c r="D15" s="123"/>
      <c r="E15" s="123"/>
      <c r="F15" s="123"/>
      <c r="G15" s="123"/>
      <c r="H15" s="123"/>
      <c r="I15" s="123"/>
      <c r="J15" s="123"/>
      <c r="K15" s="123"/>
      <c r="L15" s="123"/>
      <c r="M15" s="123"/>
      <c r="N15" s="123"/>
      <c r="O15" s="123"/>
      <c r="P15" s="123"/>
      <c r="Q15" s="123"/>
      <c r="R15" s="123"/>
      <c r="S15" s="11"/>
      <c r="T15" s="122">
        <f>$C$56</f>
        <v>2</v>
      </c>
      <c r="U15" s="123"/>
      <c r="V15" s="123"/>
      <c r="W15" s="123"/>
      <c r="X15" s="123"/>
      <c r="Y15" s="123"/>
      <c r="Z15" s="123"/>
      <c r="AA15" s="123"/>
      <c r="AB15" s="123"/>
      <c r="AC15" s="123"/>
      <c r="AD15" s="123"/>
      <c r="AE15" s="123"/>
      <c r="AF15" s="123"/>
      <c r="AG15" s="123"/>
      <c r="AH15" s="123"/>
      <c r="AI15" s="124"/>
      <c r="AJ15" s="12"/>
      <c r="AK15" s="122">
        <f>$C$57</f>
        <v>3</v>
      </c>
      <c r="AL15" s="123"/>
      <c r="AM15" s="123"/>
      <c r="AN15" s="123"/>
      <c r="AO15" s="123"/>
      <c r="AP15" s="123"/>
      <c r="AQ15" s="123"/>
      <c r="AR15" s="123"/>
      <c r="AS15" s="123"/>
      <c r="AT15" s="123"/>
      <c r="AU15" s="123"/>
      <c r="AV15" s="123"/>
      <c r="AW15" s="123"/>
      <c r="AX15" s="123"/>
      <c r="AY15" s="123"/>
      <c r="AZ15" s="124"/>
      <c r="BA15" s="12"/>
      <c r="BB15" s="122">
        <f>$C$58</f>
        <v>4</v>
      </c>
      <c r="BC15" s="123"/>
      <c r="BD15" s="123"/>
      <c r="BE15" s="123"/>
      <c r="BF15" s="123"/>
      <c r="BG15" s="123"/>
      <c r="BH15" s="123"/>
      <c r="BI15" s="123"/>
      <c r="BJ15" s="123"/>
      <c r="BK15" s="123"/>
      <c r="BL15" s="123"/>
      <c r="BM15" s="123"/>
      <c r="BN15" s="123"/>
      <c r="BO15" s="123"/>
      <c r="BP15" s="123"/>
      <c r="BQ15" s="124"/>
      <c r="BR15" s="12"/>
      <c r="BS15" s="122">
        <f>$C$59</f>
        <v>5</v>
      </c>
      <c r="BT15" s="123"/>
      <c r="BU15" s="123"/>
      <c r="BV15" s="123"/>
      <c r="BW15" s="123"/>
      <c r="BX15" s="123"/>
      <c r="BY15" s="123"/>
      <c r="BZ15" s="123"/>
      <c r="CA15" s="123"/>
      <c r="CB15" s="123"/>
      <c r="CC15" s="123"/>
      <c r="CD15" s="123"/>
      <c r="CE15" s="123"/>
      <c r="CF15" s="123"/>
      <c r="CG15" s="123"/>
      <c r="CH15" s="124"/>
      <c r="CI15" s="12"/>
      <c r="CJ15" s="122">
        <f>$C$60</f>
        <v>6</v>
      </c>
      <c r="CK15" s="123"/>
      <c r="CL15" s="123"/>
      <c r="CM15" s="123"/>
      <c r="CN15" s="123"/>
      <c r="CO15" s="123"/>
      <c r="CP15" s="123"/>
      <c r="CQ15" s="123"/>
      <c r="CR15" s="123"/>
      <c r="CS15" s="123"/>
      <c r="CT15" s="123"/>
      <c r="CU15" s="123"/>
      <c r="CV15" s="123"/>
      <c r="CW15" s="123"/>
      <c r="CX15" s="123"/>
      <c r="CY15" s="124"/>
      <c r="CZ15" s="12"/>
      <c r="DA15" s="122">
        <f>$C$61</f>
        <v>11</v>
      </c>
      <c r="DB15" s="123"/>
      <c r="DC15" s="123"/>
      <c r="DD15" s="123"/>
      <c r="DE15" s="123"/>
      <c r="DF15" s="123"/>
      <c r="DG15" s="123"/>
      <c r="DH15" s="123"/>
      <c r="DI15" s="123"/>
      <c r="DJ15" s="123"/>
      <c r="DK15" s="123"/>
      <c r="DL15" s="123"/>
      <c r="DM15" s="123"/>
      <c r="DN15" s="123"/>
      <c r="DO15" s="123"/>
      <c r="DP15" s="124"/>
      <c r="DQ15" s="12"/>
      <c r="DR15" s="122">
        <f>$C$62</f>
        <v>12</v>
      </c>
      <c r="DS15" s="123"/>
      <c r="DT15" s="123"/>
      <c r="DU15" s="123"/>
      <c r="DV15" s="123"/>
      <c r="DW15" s="123"/>
      <c r="DX15" s="123"/>
      <c r="DY15" s="123"/>
      <c r="DZ15" s="123"/>
      <c r="EA15" s="123"/>
      <c r="EB15" s="123"/>
      <c r="EC15" s="123"/>
      <c r="ED15" s="123"/>
      <c r="EE15" s="123"/>
      <c r="EF15" s="123"/>
      <c r="EG15" s="124"/>
      <c r="EH15" s="12"/>
      <c r="EI15" s="122">
        <f>$C$63</f>
        <v>13</v>
      </c>
      <c r="EJ15" s="123"/>
      <c r="EK15" s="123"/>
      <c r="EL15" s="123"/>
      <c r="EM15" s="123"/>
      <c r="EN15" s="123"/>
      <c r="EO15" s="123"/>
      <c r="EP15" s="123"/>
      <c r="EQ15" s="123"/>
      <c r="ER15" s="123"/>
      <c r="ES15" s="123"/>
      <c r="ET15" s="123"/>
      <c r="EU15" s="123"/>
      <c r="EV15" s="123"/>
      <c r="EW15" s="123"/>
      <c r="EX15" s="124"/>
      <c r="EY15" s="12"/>
      <c r="EZ15" s="122">
        <f>$C$64</f>
        <v>16</v>
      </c>
      <c r="FA15" s="123"/>
      <c r="FB15" s="123"/>
      <c r="FC15" s="123"/>
      <c r="FD15" s="123"/>
      <c r="FE15" s="123"/>
      <c r="FF15" s="123"/>
      <c r="FG15" s="123"/>
      <c r="FH15" s="123"/>
      <c r="FI15" s="123"/>
      <c r="FJ15" s="123"/>
      <c r="FK15" s="123"/>
      <c r="FL15" s="123"/>
      <c r="FM15" s="123"/>
      <c r="FN15" s="123"/>
      <c r="FO15" s="124"/>
    </row>
    <row r="16" spans="2:172">
      <c r="B16" s="4"/>
      <c r="C16" s="19" t="str">
        <f>$E$55</f>
        <v>kWh-No-No</v>
      </c>
      <c r="D16" s="19" t="str">
        <f>$E$56</f>
        <v>Therms-No-No</v>
      </c>
      <c r="E16" s="19" t="str">
        <f>$E$57</f>
        <v>Btu-No-No</v>
      </c>
      <c r="F16" s="19" t="str">
        <f>$E$58</f>
        <v>Tons-No-No</v>
      </c>
      <c r="G16" s="19" t="str">
        <f>$E$59</f>
        <v>kWh-No-Yes</v>
      </c>
      <c r="H16" s="19" t="str">
        <f>$E$60</f>
        <v>Therms-No-Yes</v>
      </c>
      <c r="I16" s="19" t="str">
        <f>$E$61</f>
        <v>Btu-No-Yes</v>
      </c>
      <c r="J16" s="19" t="str">
        <f>$E$62</f>
        <v>Tons-No-Yes</v>
      </c>
      <c r="K16" s="19" t="str">
        <f>$E$63</f>
        <v>kWh-Yes-No</v>
      </c>
      <c r="L16" s="19" t="str">
        <f>$E$64</f>
        <v>Therms-Yes-No</v>
      </c>
      <c r="M16" s="19" t="str">
        <f>$E$65</f>
        <v>Btu-Yes-No</v>
      </c>
      <c r="N16" s="19" t="str">
        <f>$E$66</f>
        <v>Tons-Yes-No</v>
      </c>
      <c r="O16" s="19" t="str">
        <f>$E$67</f>
        <v>kWh-Yes-Yes</v>
      </c>
      <c r="P16" s="19" t="str">
        <f>$E$68</f>
        <v>Therms-Yes-Yes</v>
      </c>
      <c r="Q16" s="19" t="str">
        <f>$E$69</f>
        <v>Btu-Yes-Yes</v>
      </c>
      <c r="R16" s="19" t="str">
        <f>$E$70</f>
        <v>Tons-Yes-Yes</v>
      </c>
      <c r="S16" s="9"/>
      <c r="T16" s="19" t="str">
        <f>$E$55</f>
        <v>kWh-No-No</v>
      </c>
      <c r="U16" s="19" t="str">
        <f>$E$56</f>
        <v>Therms-No-No</v>
      </c>
      <c r="V16" s="19" t="str">
        <f>$E$57</f>
        <v>Btu-No-No</v>
      </c>
      <c r="W16" s="19" t="str">
        <f>$E$58</f>
        <v>Tons-No-No</v>
      </c>
      <c r="X16" s="19" t="str">
        <f>$E$59</f>
        <v>kWh-No-Yes</v>
      </c>
      <c r="Y16" s="19" t="str">
        <f>$E$60</f>
        <v>Therms-No-Yes</v>
      </c>
      <c r="Z16" s="19" t="str">
        <f>$E$61</f>
        <v>Btu-No-Yes</v>
      </c>
      <c r="AA16" s="19" t="str">
        <f>$E$62</f>
        <v>Tons-No-Yes</v>
      </c>
      <c r="AB16" s="19" t="str">
        <f>$E$63</f>
        <v>kWh-Yes-No</v>
      </c>
      <c r="AC16" s="19" t="str">
        <f>$E$64</f>
        <v>Therms-Yes-No</v>
      </c>
      <c r="AD16" s="19" t="str">
        <f>$E$65</f>
        <v>Btu-Yes-No</v>
      </c>
      <c r="AE16" s="19" t="str">
        <f>$E$66</f>
        <v>Tons-Yes-No</v>
      </c>
      <c r="AF16" s="19" t="str">
        <f>$E$67</f>
        <v>kWh-Yes-Yes</v>
      </c>
      <c r="AG16" s="19" t="str">
        <f>$E$68</f>
        <v>Therms-Yes-Yes</v>
      </c>
      <c r="AH16" s="19" t="str">
        <f>$E$69</f>
        <v>Btu-Yes-Yes</v>
      </c>
      <c r="AI16" s="19" t="str">
        <f>$E$70</f>
        <v>Tons-Yes-Yes</v>
      </c>
      <c r="AJ16" s="9"/>
      <c r="AK16" s="19" t="str">
        <f>$E$55</f>
        <v>kWh-No-No</v>
      </c>
      <c r="AL16" s="19" t="str">
        <f>$E$56</f>
        <v>Therms-No-No</v>
      </c>
      <c r="AM16" s="19" t="str">
        <f>$E$57</f>
        <v>Btu-No-No</v>
      </c>
      <c r="AN16" s="19" t="str">
        <f>$E$58</f>
        <v>Tons-No-No</v>
      </c>
      <c r="AO16" s="19" t="str">
        <f>$E$59</f>
        <v>kWh-No-Yes</v>
      </c>
      <c r="AP16" s="19" t="str">
        <f>$E$60</f>
        <v>Therms-No-Yes</v>
      </c>
      <c r="AQ16" s="19" t="str">
        <f>$E$61</f>
        <v>Btu-No-Yes</v>
      </c>
      <c r="AR16" s="19" t="str">
        <f>$E$62</f>
        <v>Tons-No-Yes</v>
      </c>
      <c r="AS16" s="19" t="str">
        <f>$E$63</f>
        <v>kWh-Yes-No</v>
      </c>
      <c r="AT16" s="19" t="str">
        <f>$E$64</f>
        <v>Therms-Yes-No</v>
      </c>
      <c r="AU16" s="19" t="str">
        <f>$E$65</f>
        <v>Btu-Yes-No</v>
      </c>
      <c r="AV16" s="19" t="str">
        <f>$E$66</f>
        <v>Tons-Yes-No</v>
      </c>
      <c r="AW16" s="19" t="str">
        <f>$E$67</f>
        <v>kWh-Yes-Yes</v>
      </c>
      <c r="AX16" s="19" t="str">
        <f>$E$68</f>
        <v>Therms-Yes-Yes</v>
      </c>
      <c r="AY16" s="19" t="str">
        <f>$E$69</f>
        <v>Btu-Yes-Yes</v>
      </c>
      <c r="AZ16" s="19" t="str">
        <f>$E$70</f>
        <v>Tons-Yes-Yes</v>
      </c>
      <c r="BA16" s="9"/>
      <c r="BB16" s="19" t="str">
        <f>$E$55</f>
        <v>kWh-No-No</v>
      </c>
      <c r="BC16" s="19" t="str">
        <f>$E$56</f>
        <v>Therms-No-No</v>
      </c>
      <c r="BD16" s="19" t="str">
        <f>$E$57</f>
        <v>Btu-No-No</v>
      </c>
      <c r="BE16" s="19" t="str">
        <f>$E$58</f>
        <v>Tons-No-No</v>
      </c>
      <c r="BF16" s="19" t="str">
        <f>$E$59</f>
        <v>kWh-No-Yes</v>
      </c>
      <c r="BG16" s="19" t="str">
        <f>$E$60</f>
        <v>Therms-No-Yes</v>
      </c>
      <c r="BH16" s="19" t="str">
        <f>$E$61</f>
        <v>Btu-No-Yes</v>
      </c>
      <c r="BI16" s="19" t="str">
        <f>$E$62</f>
        <v>Tons-No-Yes</v>
      </c>
      <c r="BJ16" s="19" t="str">
        <f>$E$63</f>
        <v>kWh-Yes-No</v>
      </c>
      <c r="BK16" s="19" t="str">
        <f>$E$64</f>
        <v>Therms-Yes-No</v>
      </c>
      <c r="BL16" s="19" t="str">
        <f>$E$65</f>
        <v>Btu-Yes-No</v>
      </c>
      <c r="BM16" s="19" t="str">
        <f>$E$66</f>
        <v>Tons-Yes-No</v>
      </c>
      <c r="BN16" s="19" t="str">
        <f>$E$67</f>
        <v>kWh-Yes-Yes</v>
      </c>
      <c r="BO16" s="19" t="str">
        <f>$E$68</f>
        <v>Therms-Yes-Yes</v>
      </c>
      <c r="BP16" s="19" t="str">
        <f>$E$69</f>
        <v>Btu-Yes-Yes</v>
      </c>
      <c r="BQ16" s="19" t="str">
        <f>$E$70</f>
        <v>Tons-Yes-Yes</v>
      </c>
      <c r="BR16" s="9"/>
      <c r="BS16" s="19" t="str">
        <f>$E$55</f>
        <v>kWh-No-No</v>
      </c>
      <c r="BT16" s="19" t="str">
        <f>$E$56</f>
        <v>Therms-No-No</v>
      </c>
      <c r="BU16" s="19" t="str">
        <f>$E$57</f>
        <v>Btu-No-No</v>
      </c>
      <c r="BV16" s="19" t="str">
        <f>$E$58</f>
        <v>Tons-No-No</v>
      </c>
      <c r="BW16" s="19" t="str">
        <f>$E$59</f>
        <v>kWh-No-Yes</v>
      </c>
      <c r="BX16" s="19" t="str">
        <f>$E$60</f>
        <v>Therms-No-Yes</v>
      </c>
      <c r="BY16" s="19" t="str">
        <f>$E$61</f>
        <v>Btu-No-Yes</v>
      </c>
      <c r="BZ16" s="19" t="str">
        <f>$E$62</f>
        <v>Tons-No-Yes</v>
      </c>
      <c r="CA16" s="19" t="str">
        <f>$E$63</f>
        <v>kWh-Yes-No</v>
      </c>
      <c r="CB16" s="19" t="str">
        <f>$E$64</f>
        <v>Therms-Yes-No</v>
      </c>
      <c r="CC16" s="19" t="str">
        <f>$E$65</f>
        <v>Btu-Yes-No</v>
      </c>
      <c r="CD16" s="19" t="str">
        <f>$E$66</f>
        <v>Tons-Yes-No</v>
      </c>
      <c r="CE16" s="19" t="str">
        <f>$E$67</f>
        <v>kWh-Yes-Yes</v>
      </c>
      <c r="CF16" s="19" t="str">
        <f>$E$68</f>
        <v>Therms-Yes-Yes</v>
      </c>
      <c r="CG16" s="19" t="str">
        <f>$E$69</f>
        <v>Btu-Yes-Yes</v>
      </c>
      <c r="CH16" s="19" t="str">
        <f>$E$70</f>
        <v>Tons-Yes-Yes</v>
      </c>
      <c r="CI16" s="9"/>
      <c r="CJ16" s="19" t="str">
        <f>$E$55</f>
        <v>kWh-No-No</v>
      </c>
      <c r="CK16" s="19" t="str">
        <f>$E$56</f>
        <v>Therms-No-No</v>
      </c>
      <c r="CL16" s="19" t="str">
        <f>$E$57</f>
        <v>Btu-No-No</v>
      </c>
      <c r="CM16" s="19" t="str">
        <f>$E$58</f>
        <v>Tons-No-No</v>
      </c>
      <c r="CN16" s="19" t="str">
        <f>$E$59</f>
        <v>kWh-No-Yes</v>
      </c>
      <c r="CO16" s="19" t="str">
        <f>$E$60</f>
        <v>Therms-No-Yes</v>
      </c>
      <c r="CP16" s="19" t="str">
        <f>$E$61</f>
        <v>Btu-No-Yes</v>
      </c>
      <c r="CQ16" s="19" t="str">
        <f>$E$62</f>
        <v>Tons-No-Yes</v>
      </c>
      <c r="CR16" s="19" t="str">
        <f>$E$63</f>
        <v>kWh-Yes-No</v>
      </c>
      <c r="CS16" s="19" t="str">
        <f>$E$64</f>
        <v>Therms-Yes-No</v>
      </c>
      <c r="CT16" s="19" t="str">
        <f>$E$65</f>
        <v>Btu-Yes-No</v>
      </c>
      <c r="CU16" s="19" t="str">
        <f>$E$66</f>
        <v>Tons-Yes-No</v>
      </c>
      <c r="CV16" s="19" t="str">
        <f>$E$67</f>
        <v>kWh-Yes-Yes</v>
      </c>
      <c r="CW16" s="19" t="str">
        <f>$E$68</f>
        <v>Therms-Yes-Yes</v>
      </c>
      <c r="CX16" s="19" t="str">
        <f>$E$69</f>
        <v>Btu-Yes-Yes</v>
      </c>
      <c r="CY16" s="19" t="str">
        <f>$E$70</f>
        <v>Tons-Yes-Yes</v>
      </c>
      <c r="CZ16" s="9"/>
      <c r="DA16" s="19" t="str">
        <f>$E$55</f>
        <v>kWh-No-No</v>
      </c>
      <c r="DB16" s="19" t="str">
        <f>$E$56</f>
        <v>Therms-No-No</v>
      </c>
      <c r="DC16" s="19" t="str">
        <f>$E$57</f>
        <v>Btu-No-No</v>
      </c>
      <c r="DD16" s="19" t="str">
        <f>$E$58</f>
        <v>Tons-No-No</v>
      </c>
      <c r="DE16" s="19" t="str">
        <f>$E$59</f>
        <v>kWh-No-Yes</v>
      </c>
      <c r="DF16" s="19" t="str">
        <f>$E$60</f>
        <v>Therms-No-Yes</v>
      </c>
      <c r="DG16" s="19" t="str">
        <f>$E$61</f>
        <v>Btu-No-Yes</v>
      </c>
      <c r="DH16" s="19" t="str">
        <f>$E$62</f>
        <v>Tons-No-Yes</v>
      </c>
      <c r="DI16" s="19" t="str">
        <f>$E$63</f>
        <v>kWh-Yes-No</v>
      </c>
      <c r="DJ16" s="19" t="str">
        <f>$E$64</f>
        <v>Therms-Yes-No</v>
      </c>
      <c r="DK16" s="19" t="str">
        <f>$E$65</f>
        <v>Btu-Yes-No</v>
      </c>
      <c r="DL16" s="19" t="str">
        <f>$E$66</f>
        <v>Tons-Yes-No</v>
      </c>
      <c r="DM16" s="19" t="str">
        <f>$E$67</f>
        <v>kWh-Yes-Yes</v>
      </c>
      <c r="DN16" s="19" t="str">
        <f>$E$68</f>
        <v>Therms-Yes-Yes</v>
      </c>
      <c r="DO16" s="19" t="str">
        <f>$E$69</f>
        <v>Btu-Yes-Yes</v>
      </c>
      <c r="DP16" s="19" t="str">
        <f>$E$70</f>
        <v>Tons-Yes-Yes</v>
      </c>
      <c r="DQ16" s="9"/>
      <c r="DR16" s="19" t="str">
        <f>$E$55</f>
        <v>kWh-No-No</v>
      </c>
      <c r="DS16" s="19" t="str">
        <f>$E$56</f>
        <v>Therms-No-No</v>
      </c>
      <c r="DT16" s="19" t="str">
        <f>$E$57</f>
        <v>Btu-No-No</v>
      </c>
      <c r="DU16" s="19" t="str">
        <f>$E$58</f>
        <v>Tons-No-No</v>
      </c>
      <c r="DV16" s="19" t="str">
        <f>$E$59</f>
        <v>kWh-No-Yes</v>
      </c>
      <c r="DW16" s="19" t="str">
        <f>$E$60</f>
        <v>Therms-No-Yes</v>
      </c>
      <c r="DX16" s="19" t="str">
        <f>$E$61</f>
        <v>Btu-No-Yes</v>
      </c>
      <c r="DY16" s="19" t="str">
        <f>$E$62</f>
        <v>Tons-No-Yes</v>
      </c>
      <c r="DZ16" s="19" t="str">
        <f>$E$63</f>
        <v>kWh-Yes-No</v>
      </c>
      <c r="EA16" s="19" t="str">
        <f>$E$64</f>
        <v>Therms-Yes-No</v>
      </c>
      <c r="EB16" s="19" t="str">
        <f>$E$65</f>
        <v>Btu-Yes-No</v>
      </c>
      <c r="EC16" s="19" t="str">
        <f>$E$66</f>
        <v>Tons-Yes-No</v>
      </c>
      <c r="ED16" s="19" t="str">
        <f>$E$67</f>
        <v>kWh-Yes-Yes</v>
      </c>
      <c r="EE16" s="19" t="str">
        <f>$E$68</f>
        <v>Therms-Yes-Yes</v>
      </c>
      <c r="EF16" s="19" t="str">
        <f>$E$69</f>
        <v>Btu-Yes-Yes</v>
      </c>
      <c r="EG16" s="19" t="str">
        <f>$E$70</f>
        <v>Tons-Yes-Yes</v>
      </c>
      <c r="EH16" s="9"/>
      <c r="EI16" s="19" t="str">
        <f>$E$55</f>
        <v>kWh-No-No</v>
      </c>
      <c r="EJ16" s="19" t="str">
        <f>$E$56</f>
        <v>Therms-No-No</v>
      </c>
      <c r="EK16" s="19" t="str">
        <f>$E$57</f>
        <v>Btu-No-No</v>
      </c>
      <c r="EL16" s="19" t="str">
        <f>$E$58</f>
        <v>Tons-No-No</v>
      </c>
      <c r="EM16" s="19" t="str">
        <f>$E$59</f>
        <v>kWh-No-Yes</v>
      </c>
      <c r="EN16" s="19" t="str">
        <f>$E$60</f>
        <v>Therms-No-Yes</v>
      </c>
      <c r="EO16" s="19" t="str">
        <f>$E$61</f>
        <v>Btu-No-Yes</v>
      </c>
      <c r="EP16" s="19" t="str">
        <f>$E$62</f>
        <v>Tons-No-Yes</v>
      </c>
      <c r="EQ16" s="19" t="str">
        <f>$E$63</f>
        <v>kWh-Yes-No</v>
      </c>
      <c r="ER16" s="19" t="str">
        <f>$E$64</f>
        <v>Therms-Yes-No</v>
      </c>
      <c r="ES16" s="19" t="str">
        <f>$E$65</f>
        <v>Btu-Yes-No</v>
      </c>
      <c r="ET16" s="19" t="str">
        <f>$E$66</f>
        <v>Tons-Yes-No</v>
      </c>
      <c r="EU16" s="19" t="str">
        <f>$E$67</f>
        <v>kWh-Yes-Yes</v>
      </c>
      <c r="EV16" s="19" t="str">
        <f>$E$68</f>
        <v>Therms-Yes-Yes</v>
      </c>
      <c r="EW16" s="19" t="str">
        <f>$E$69</f>
        <v>Btu-Yes-Yes</v>
      </c>
      <c r="EX16" s="19" t="str">
        <f>$E$70</f>
        <v>Tons-Yes-Yes</v>
      </c>
      <c r="EY16" s="9"/>
      <c r="EZ16" s="19" t="str">
        <f>$E$55</f>
        <v>kWh-No-No</v>
      </c>
      <c r="FA16" s="19" t="str">
        <f>$E$56</f>
        <v>Therms-No-No</v>
      </c>
      <c r="FB16" s="19" t="str">
        <f>$E$57</f>
        <v>Btu-No-No</v>
      </c>
      <c r="FC16" s="19" t="str">
        <f>$E$58</f>
        <v>Tons-No-No</v>
      </c>
      <c r="FD16" s="19" t="str">
        <f>$E$59</f>
        <v>kWh-No-Yes</v>
      </c>
      <c r="FE16" s="19" t="str">
        <f>$E$60</f>
        <v>Therms-No-Yes</v>
      </c>
      <c r="FF16" s="19" t="str">
        <f>$E$61</f>
        <v>Btu-No-Yes</v>
      </c>
      <c r="FG16" s="19" t="str">
        <f>$E$62</f>
        <v>Tons-No-Yes</v>
      </c>
      <c r="FH16" s="19" t="str">
        <f>$E$63</f>
        <v>kWh-Yes-No</v>
      </c>
      <c r="FI16" s="19" t="str">
        <f>$E$64</f>
        <v>Therms-Yes-No</v>
      </c>
      <c r="FJ16" s="19" t="str">
        <f>$E$65</f>
        <v>Btu-Yes-No</v>
      </c>
      <c r="FK16" s="19" t="str">
        <f>$E$66</f>
        <v>Tons-Yes-No</v>
      </c>
      <c r="FL16" s="19" t="str">
        <f>$E$67</f>
        <v>kWh-Yes-Yes</v>
      </c>
      <c r="FM16" s="19" t="str">
        <f>$E$68</f>
        <v>Therms-Yes-Yes</v>
      </c>
      <c r="FN16" s="19" t="str">
        <f>$E$69</f>
        <v>Btu-Yes-Yes</v>
      </c>
      <c r="FO16" s="19" t="str">
        <f>$E$70</f>
        <v>Tons-Yes-Yes</v>
      </c>
    </row>
    <row r="17" spans="2:172" s="75" customFormat="1" ht="18">
      <c r="B17" s="4" t="str">
        <f>$B$55</f>
        <v>No Cooling with Space Heater</v>
      </c>
      <c r="C17" s="17">
        <v>15624.193962000067</v>
      </c>
      <c r="D17" s="17">
        <v>248.24552400000002</v>
      </c>
      <c r="E17" s="17">
        <v>78136.489585498901</v>
      </c>
      <c r="F17" s="17">
        <v>6.0074870275920214</v>
      </c>
      <c r="G17" s="100">
        <v>14984.856645000043</v>
      </c>
      <c r="H17" s="100">
        <v>248.23554699000002</v>
      </c>
      <c r="I17" s="100">
        <v>75953.983451670443</v>
      </c>
      <c r="J17" s="100">
        <v>5.756958430073488</v>
      </c>
      <c r="K17" s="17">
        <v>13813.451216080932</v>
      </c>
      <c r="L17" s="17">
        <v>248.24552400000002</v>
      </c>
      <c r="M17" s="17">
        <v>71957.981832438381</v>
      </c>
      <c r="N17" s="17">
        <v>5.6631484441551585</v>
      </c>
      <c r="O17" s="100">
        <v>13202.886517382709</v>
      </c>
      <c r="P17" s="100">
        <v>248.23554699000002</v>
      </c>
      <c r="Q17" s="100">
        <v>69873.651900422235</v>
      </c>
      <c r="R17" s="100">
        <v>5.4226913530860781</v>
      </c>
      <c r="S17" s="9"/>
      <c r="T17" s="17">
        <v>12825.069689000025</v>
      </c>
      <c r="U17" s="17">
        <v>227.5006295010005</v>
      </c>
      <c r="V17" s="17">
        <v>66510.996238724591</v>
      </c>
      <c r="W17" s="17">
        <v>5.0748096075743101</v>
      </c>
      <c r="X17" s="100">
        <v>12059.981369999994</v>
      </c>
      <c r="Y17" s="100">
        <v>227.49466816200044</v>
      </c>
      <c r="Z17" s="100">
        <v>63899.811648031828</v>
      </c>
      <c r="AA17" s="100">
        <v>4.7818803477321312</v>
      </c>
      <c r="AB17" s="17">
        <v>10488.515108803071</v>
      </c>
      <c r="AC17" s="17">
        <v>227.5006295010005</v>
      </c>
      <c r="AD17" s="17">
        <v>58538.344893451358</v>
      </c>
      <c r="AE17" s="17">
        <v>4.6064886673183851</v>
      </c>
      <c r="AF17" s="100">
        <v>9703.7202281321606</v>
      </c>
      <c r="AG17" s="100">
        <v>227.49466816200044</v>
      </c>
      <c r="AH17" s="100">
        <v>55859.918755418912</v>
      </c>
      <c r="AI17" s="100">
        <v>4.3111236729828484</v>
      </c>
      <c r="AJ17" s="9"/>
      <c r="AK17" s="17">
        <v>10244.632344999931</v>
      </c>
      <c r="AL17" s="17">
        <v>228.14106245700052</v>
      </c>
      <c r="AM17" s="17">
        <v>57770.226055368112</v>
      </c>
      <c r="AN17" s="17">
        <v>4.2718773643831742</v>
      </c>
      <c r="AO17" s="100">
        <v>9718.1159369999023</v>
      </c>
      <c r="AP17" s="100">
        <v>228.1391885670005</v>
      </c>
      <c r="AQ17" s="100">
        <v>55973.490969974897</v>
      </c>
      <c r="AR17" s="100">
        <v>4.0735554459248293</v>
      </c>
      <c r="AS17" s="17">
        <v>8322.4859933911193</v>
      </c>
      <c r="AT17" s="17">
        <v>228.14106245700052</v>
      </c>
      <c r="AU17" s="17">
        <v>51211.593603189627</v>
      </c>
      <c r="AV17" s="17">
        <v>3.8895176933644873</v>
      </c>
      <c r="AW17" s="100">
        <v>7827.9098260123083</v>
      </c>
      <c r="AX17" s="100">
        <v>228.1391885670005</v>
      </c>
      <c r="AY17" s="100">
        <v>49523.843090429684</v>
      </c>
      <c r="AZ17" s="100">
        <v>3.7029028754116156</v>
      </c>
      <c r="BA17" s="9"/>
      <c r="BB17" s="17">
        <v>11059.639495000012</v>
      </c>
      <c r="BC17" s="17">
        <v>219.5336604340005</v>
      </c>
      <c r="BD17" s="17">
        <v>59690.404349869386</v>
      </c>
      <c r="BE17" s="17">
        <v>4.5217260267195707</v>
      </c>
      <c r="BF17" s="100">
        <v>10425.251340000073</v>
      </c>
      <c r="BG17" s="100">
        <v>219.53022793400083</v>
      </c>
      <c r="BH17" s="100">
        <v>57525.43990066793</v>
      </c>
      <c r="BI17" s="100">
        <v>4.2668902803140831</v>
      </c>
      <c r="BJ17" s="17">
        <v>8625.391879509858</v>
      </c>
      <c r="BK17" s="17">
        <v>219.5336604340005</v>
      </c>
      <c r="BL17" s="17">
        <v>51384.410691150813</v>
      </c>
      <c r="BM17" s="17">
        <v>4.0319941988108772</v>
      </c>
      <c r="BN17" s="100">
        <v>7956.9728177576717</v>
      </c>
      <c r="BO17" s="100">
        <v>219.53022793400083</v>
      </c>
      <c r="BP17" s="100">
        <v>49103.328023783746</v>
      </c>
      <c r="BQ17" s="100">
        <v>3.7722756807148614</v>
      </c>
      <c r="BR17" s="9"/>
      <c r="BS17" s="17">
        <v>10810.347367000069</v>
      </c>
      <c r="BT17" s="17">
        <v>232.47189172700058</v>
      </c>
      <c r="BU17" s="17">
        <v>60133.607837535674</v>
      </c>
      <c r="BV17" s="17">
        <v>4.4914927665823887</v>
      </c>
      <c r="BW17" s="100">
        <v>10349.025096000103</v>
      </c>
      <c r="BX17" s="100">
        <v>232.46703795100041</v>
      </c>
      <c r="BY17" s="100">
        <v>58559.026286165827</v>
      </c>
      <c r="BZ17" s="100">
        <v>4.3225815653443957</v>
      </c>
      <c r="CA17" s="17">
        <v>8925.2619619165289</v>
      </c>
      <c r="CB17" s="17">
        <v>232.47189172700058</v>
      </c>
      <c r="CC17" s="17">
        <v>53701.432523433919</v>
      </c>
      <c r="CD17" s="17">
        <v>4.1215049226273752</v>
      </c>
      <c r="CE17" s="100">
        <v>8495.9966475755264</v>
      </c>
      <c r="CF17" s="100">
        <v>232.46703795100041</v>
      </c>
      <c r="CG17" s="100">
        <v>52236.233796158398</v>
      </c>
      <c r="CH17" s="100">
        <v>3.963337005416756</v>
      </c>
      <c r="CI17" s="9"/>
      <c r="CJ17" s="17">
        <v>8532.3739349999523</v>
      </c>
      <c r="CK17" s="17">
        <v>211.36927202800067</v>
      </c>
      <c r="CL17" s="17">
        <v>50250.581601370803</v>
      </c>
      <c r="CM17" s="17">
        <v>3.6124762601760887</v>
      </c>
      <c r="CN17" s="100">
        <v>8073.5181489999886</v>
      </c>
      <c r="CO17" s="100">
        <v>211.36855622800081</v>
      </c>
      <c r="CP17" s="100">
        <v>48684.829839728904</v>
      </c>
      <c r="CQ17" s="100">
        <v>3.4286445348612524</v>
      </c>
      <c r="CR17" s="17">
        <v>5949.0964297011969</v>
      </c>
      <c r="CS17" s="17">
        <v>211.36927202800067</v>
      </c>
      <c r="CT17" s="17">
        <v>41436.077094440712</v>
      </c>
      <c r="CU17" s="17">
        <v>3.11255804145922</v>
      </c>
      <c r="CV17" s="100">
        <v>5451.8109102828312</v>
      </c>
      <c r="CW17" s="100">
        <v>211.36855622800081</v>
      </c>
      <c r="CX17" s="100">
        <v>39739.197702212536</v>
      </c>
      <c r="CY17" s="100">
        <v>2.9232656349463753</v>
      </c>
      <c r="CZ17" s="9"/>
      <c r="DA17" s="17">
        <v>15376.12454399994</v>
      </c>
      <c r="DB17" s="17">
        <v>206.90256066800143</v>
      </c>
      <c r="DC17" s="17">
        <v>73155.745668364092</v>
      </c>
      <c r="DD17" s="17">
        <v>5.65965395902131</v>
      </c>
      <c r="DE17" s="100">
        <v>14507.344478999972</v>
      </c>
      <c r="DF17" s="100">
        <v>206.89911617800129</v>
      </c>
      <c r="DG17" s="100">
        <v>70191.002008375101</v>
      </c>
      <c r="DH17" s="100">
        <v>5.3183546773188599</v>
      </c>
      <c r="DI17" s="17">
        <v>11916.291160968782</v>
      </c>
      <c r="DJ17" s="17">
        <v>206.90256066800143</v>
      </c>
      <c r="DK17" s="17">
        <v>61350.309788788159</v>
      </c>
      <c r="DL17" s="17">
        <v>4.9825026093351914</v>
      </c>
      <c r="DM17" s="100">
        <v>11023.692895638822</v>
      </c>
      <c r="DN17" s="100">
        <v>206.89911617800129</v>
      </c>
      <c r="DO17" s="100">
        <v>58304.295094725174</v>
      </c>
      <c r="DP17" s="100">
        <v>4.6390836363034387</v>
      </c>
      <c r="DQ17" s="9"/>
      <c r="DR17" s="17">
        <v>14149.33520999995</v>
      </c>
      <c r="DS17" s="17">
        <v>213.84902450800089</v>
      </c>
      <c r="DT17" s="17">
        <v>69664.415094249314</v>
      </c>
      <c r="DU17" s="17">
        <v>5.3929817875278356</v>
      </c>
      <c r="DV17" s="100">
        <v>13272.142751999998</v>
      </c>
      <c r="DW17" s="100">
        <v>213.83978636800092</v>
      </c>
      <c r="DX17" s="100">
        <v>66670.38780660936</v>
      </c>
      <c r="DY17" s="100">
        <v>5.0443652965749566</v>
      </c>
      <c r="DZ17" s="17">
        <v>11297.048647164165</v>
      </c>
      <c r="EA17" s="17">
        <v>213.84902450800089</v>
      </c>
      <c r="EB17" s="17">
        <v>59932.014021734823</v>
      </c>
      <c r="EC17" s="17">
        <v>4.83803827556107</v>
      </c>
      <c r="ED17" s="100">
        <v>10375.621787632861</v>
      </c>
      <c r="EE17" s="100">
        <v>213.83978636800092</v>
      </c>
      <c r="EF17" s="100">
        <v>56787.052763253683</v>
      </c>
      <c r="EG17" s="100">
        <v>4.4832920766523499</v>
      </c>
      <c r="EH17" s="9"/>
      <c r="EI17" s="17">
        <v>14364.716701999987</v>
      </c>
      <c r="EJ17" s="17">
        <v>203.7160717360016</v>
      </c>
      <c r="EK17" s="17">
        <v>69386.031621162401</v>
      </c>
      <c r="EL17" s="17">
        <v>5.3191651229001415</v>
      </c>
      <c r="EM17" s="100">
        <v>13515.535892999953</v>
      </c>
      <c r="EN17" s="100">
        <v>203.71308150600154</v>
      </c>
      <c r="EO17" s="100">
        <v>66488.208792541016</v>
      </c>
      <c r="EP17" s="100">
        <v>4.9818170768267933</v>
      </c>
      <c r="EQ17" s="17">
        <v>10695.270677968614</v>
      </c>
      <c r="ER17" s="17">
        <v>203.7160717360016</v>
      </c>
      <c r="ES17" s="17">
        <v>56865.368064723989</v>
      </c>
      <c r="ET17" s="17">
        <v>4.6154064299616584</v>
      </c>
      <c r="EU17" s="100">
        <v>9811.4941658072385</v>
      </c>
      <c r="EV17" s="100">
        <v>203.71308150600154</v>
      </c>
      <c r="EW17" s="100">
        <v>53849.499853517664</v>
      </c>
      <c r="EX17" s="100">
        <v>4.2745114564720312</v>
      </c>
      <c r="EY17" s="9"/>
      <c r="EZ17" s="17">
        <v>19296.449563999984</v>
      </c>
      <c r="FA17" s="17">
        <v>247.37658341299965</v>
      </c>
      <c r="FB17" s="17">
        <v>90579.845756606868</v>
      </c>
      <c r="FC17" s="17">
        <v>7.006338140465207</v>
      </c>
      <c r="FD17" s="100">
        <v>18500.263476999928</v>
      </c>
      <c r="FE17" s="100">
        <v>247.37672457299962</v>
      </c>
      <c r="FF17" s="100">
        <v>87863.161477710499</v>
      </c>
      <c r="FG17" s="100">
        <v>6.6894861846306295</v>
      </c>
      <c r="FH17" s="17">
        <v>16623.599143411</v>
      </c>
      <c r="FI17" s="17">
        <v>247.37658341299965</v>
      </c>
      <c r="FJ17" s="17">
        <v>81459.705922498368</v>
      </c>
      <c r="FK17" s="17">
        <v>6.4829984893486481</v>
      </c>
      <c r="FL17" s="100">
        <v>15799.384155276985</v>
      </c>
      <c r="FM17" s="100">
        <v>247.37672457299962</v>
      </c>
      <c r="FN17" s="100">
        <v>78647.383108886774</v>
      </c>
      <c r="FO17" s="100">
        <v>6.1630710345530311</v>
      </c>
      <c r="FP17" s="9"/>
    </row>
    <row r="18" spans="2:172" s="75" customFormat="1" ht="18">
      <c r="B18" s="4" t="str">
        <f>$B$56</f>
        <v>No Cooling with Wall Furnace</v>
      </c>
      <c r="C18" s="17">
        <v>4469.5032450000062</v>
      </c>
      <c r="D18" s="17">
        <v>1049.204004420993</v>
      </c>
      <c r="E18" s="17">
        <v>120170.97124449362</v>
      </c>
      <c r="F18" s="17">
        <v>6.9136414417141063</v>
      </c>
      <c r="G18" s="100">
        <v>4396.9914899999967</v>
      </c>
      <c r="H18" s="100">
        <v>1011.4551723639921</v>
      </c>
      <c r="I18" s="100">
        <v>116148.6677790878</v>
      </c>
      <c r="J18" s="100">
        <v>6.6812065230380782</v>
      </c>
      <c r="K18" s="17">
        <v>2787.2959481838925</v>
      </c>
      <c r="L18" s="17">
        <v>1049.204004420993</v>
      </c>
      <c r="M18" s="17">
        <v>114431.04443873549</v>
      </c>
      <c r="N18" s="17">
        <v>6.5870984840690037</v>
      </c>
      <c r="O18" s="100">
        <v>2740.0710636119916</v>
      </c>
      <c r="P18" s="100">
        <v>1011.4551723639921</v>
      </c>
      <c r="Q18" s="100">
        <v>110495.02331539223</v>
      </c>
      <c r="R18" s="100">
        <v>6.3632564884220217</v>
      </c>
      <c r="S18" s="9"/>
      <c r="T18" s="17">
        <v>6120.3946290000204</v>
      </c>
      <c r="U18" s="17">
        <v>679.50437864000401</v>
      </c>
      <c r="V18" s="17">
        <v>88834.081193396531</v>
      </c>
      <c r="W18" s="17">
        <v>5.4501297973921607</v>
      </c>
      <c r="X18" s="100">
        <v>5705.964333000029</v>
      </c>
      <c r="Y18" s="100">
        <v>656.68403630500154</v>
      </c>
      <c r="Z18" s="100">
        <v>85137.952769702868</v>
      </c>
      <c r="AA18" s="100">
        <v>5.1653459228571235</v>
      </c>
      <c r="AB18" s="17">
        <v>3838.8874114732926</v>
      </c>
      <c r="AC18" s="17">
        <v>679.50437864000401</v>
      </c>
      <c r="AD18" s="17">
        <v>81049.259156184882</v>
      </c>
      <c r="AE18" s="17">
        <v>4.9896428655055667</v>
      </c>
      <c r="AF18" s="100">
        <v>3407.1329563793956</v>
      </c>
      <c r="AG18" s="100">
        <v>656.68403630500154</v>
      </c>
      <c r="AH18" s="100">
        <v>77294.018276280549</v>
      </c>
      <c r="AI18" s="100">
        <v>4.7027737483543968</v>
      </c>
      <c r="AJ18" s="9"/>
      <c r="AK18" s="17">
        <v>4667.6751140000179</v>
      </c>
      <c r="AL18" s="17">
        <v>619.37127644200143</v>
      </c>
      <c r="AM18" s="17">
        <v>77863.888607684159</v>
      </c>
      <c r="AN18" s="17">
        <v>4.653786428571264</v>
      </c>
      <c r="AO18" s="100">
        <v>4472.3135570000222</v>
      </c>
      <c r="AP18" s="100">
        <v>597.06403621000106</v>
      </c>
      <c r="AQ18" s="100">
        <v>74966.563601382164</v>
      </c>
      <c r="AR18" s="100">
        <v>4.4591708803154848</v>
      </c>
      <c r="AS18" s="17">
        <v>2768.4976755672001</v>
      </c>
      <c r="AT18" s="17">
        <v>619.37127644200143</v>
      </c>
      <c r="AU18" s="17">
        <v>71383.629302910005</v>
      </c>
      <c r="AV18" s="17">
        <v>4.2751805826227223</v>
      </c>
      <c r="AW18" s="100">
        <v>2606.7294828079998</v>
      </c>
      <c r="AX18" s="100">
        <v>597.06403621000106</v>
      </c>
      <c r="AY18" s="100">
        <v>68600.92955846859</v>
      </c>
      <c r="AZ18" s="100">
        <v>4.0925549529123888</v>
      </c>
      <c r="BA18" s="9"/>
      <c r="BB18" s="17">
        <v>6243.8334629999845</v>
      </c>
      <c r="BC18" s="17">
        <v>546.83379241700186</v>
      </c>
      <c r="BD18" s="17">
        <v>75988.213154140947</v>
      </c>
      <c r="BE18" s="17">
        <v>4.7687228682315519</v>
      </c>
      <c r="BF18" s="100">
        <v>5844.129160999978</v>
      </c>
      <c r="BG18" s="100">
        <v>531.60741956300126</v>
      </c>
      <c r="BH18" s="100">
        <v>73101.728831714587</v>
      </c>
      <c r="BI18" s="100">
        <v>4.5198654795924513</v>
      </c>
      <c r="BJ18" s="17">
        <v>3831.9422766853922</v>
      </c>
      <c r="BK18" s="17">
        <v>546.83379241700186</v>
      </c>
      <c r="BL18" s="17">
        <v>67758.502761669472</v>
      </c>
      <c r="BM18" s="17">
        <v>4.2825451101139249</v>
      </c>
      <c r="BN18" s="100">
        <v>3398.8361373167863</v>
      </c>
      <c r="BO18" s="100">
        <v>531.60741956300126</v>
      </c>
      <c r="BP18" s="100">
        <v>64758.046693884222</v>
      </c>
      <c r="BQ18" s="100">
        <v>4.0288786807091368</v>
      </c>
      <c r="BR18" s="9"/>
      <c r="BS18" s="17">
        <v>4549.2782779999798</v>
      </c>
      <c r="BT18" s="17">
        <v>672.28619918799905</v>
      </c>
      <c r="BU18" s="17">
        <v>82751.39430229475</v>
      </c>
      <c r="BV18" s="17">
        <v>4.9078436822958338</v>
      </c>
      <c r="BW18" s="100">
        <v>4375.5490779999727</v>
      </c>
      <c r="BX18" s="100">
        <v>653.64337358600108</v>
      </c>
      <c r="BY18" s="100">
        <v>80294.323389606943</v>
      </c>
      <c r="BZ18" s="100">
        <v>4.7429253100353144</v>
      </c>
      <c r="CA18" s="17">
        <v>2693.8236577685138</v>
      </c>
      <c r="CB18" s="17">
        <v>672.28619918799905</v>
      </c>
      <c r="CC18" s="17">
        <v>76420.323374418163</v>
      </c>
      <c r="CD18" s="17">
        <v>4.5429376472312599</v>
      </c>
      <c r="CE18" s="100">
        <v>2554.1420757660007</v>
      </c>
      <c r="CF18" s="100">
        <v>653.64337358600108</v>
      </c>
      <c r="CG18" s="100">
        <v>74079.427701004315</v>
      </c>
      <c r="CH18" s="100">
        <v>4.3891418630488968</v>
      </c>
      <c r="CI18" s="9"/>
      <c r="CJ18" s="17">
        <v>6161.1521049999947</v>
      </c>
      <c r="CK18" s="17">
        <v>373.33716888900307</v>
      </c>
      <c r="CL18" s="17">
        <v>58356.430432454988</v>
      </c>
      <c r="CM18" s="17">
        <v>3.719986563334889</v>
      </c>
      <c r="CN18" s="100">
        <v>5780.4526980000137</v>
      </c>
      <c r="CO18" s="100">
        <v>368.22195727300181</v>
      </c>
      <c r="CP18" s="100">
        <v>56545.90959625395</v>
      </c>
      <c r="CQ18" s="100">
        <v>3.5363936792920247</v>
      </c>
      <c r="CR18" s="17">
        <v>3580.8677087494143</v>
      </c>
      <c r="CS18" s="17">
        <v>373.33716888900307</v>
      </c>
      <c r="CT18" s="17">
        <v>49552.138832632532</v>
      </c>
      <c r="CU18" s="17">
        <v>3.2205804836569829</v>
      </c>
      <c r="CV18" s="100">
        <v>3161.9627764250199</v>
      </c>
      <c r="CW18" s="100">
        <v>368.22195727300181</v>
      </c>
      <c r="CX18" s="100">
        <v>47611.25539525105</v>
      </c>
      <c r="CY18" s="100">
        <v>3.0315368915520295</v>
      </c>
      <c r="CZ18" s="9"/>
      <c r="DA18" s="17">
        <v>9375.5613490000505</v>
      </c>
      <c r="DB18" s="17">
        <v>601.99025616700487</v>
      </c>
      <c r="DC18" s="17">
        <v>92189.753518077516</v>
      </c>
      <c r="DD18" s="17">
        <v>5.9525368489343782</v>
      </c>
      <c r="DE18" s="100">
        <v>8821.1430700000237</v>
      </c>
      <c r="DF18" s="100">
        <v>581.9851825330029</v>
      </c>
      <c r="DG18" s="100">
        <v>88297.493368170166</v>
      </c>
      <c r="DH18" s="100">
        <v>5.6224733528550148</v>
      </c>
      <c r="DI18" s="17">
        <v>5981.9197447184088</v>
      </c>
      <c r="DJ18" s="17">
        <v>601.99025616700487</v>
      </c>
      <c r="DK18" s="17">
        <v>80610.173254443958</v>
      </c>
      <c r="DL18" s="17">
        <v>5.2850436296834511</v>
      </c>
      <c r="DM18" s="100">
        <v>5405.9480382303645</v>
      </c>
      <c r="DN18" s="100">
        <v>581.9851825330029</v>
      </c>
      <c r="DO18" s="100">
        <v>76644.369792467653</v>
      </c>
      <c r="DP18" s="100">
        <v>4.9530722338401949</v>
      </c>
      <c r="DQ18" s="9"/>
      <c r="DR18" s="17">
        <v>7960.3325059999243</v>
      </c>
      <c r="DS18" s="17">
        <v>625.48984096899915</v>
      </c>
      <c r="DT18" s="17">
        <v>89710.753053922497</v>
      </c>
      <c r="DU18" s="17">
        <v>5.6996076756251259</v>
      </c>
      <c r="DV18" s="100">
        <v>7421.8804999999293</v>
      </c>
      <c r="DW18" s="100">
        <v>603.52331591800043</v>
      </c>
      <c r="DX18" s="100">
        <v>85676.826921069805</v>
      </c>
      <c r="DY18" s="100">
        <v>5.3637763147949578</v>
      </c>
      <c r="DZ18" s="17">
        <v>5163.6125003654297</v>
      </c>
      <c r="EA18" s="17">
        <v>625.48984096899915</v>
      </c>
      <c r="EB18" s="17">
        <v>80167.952853896801</v>
      </c>
      <c r="EC18" s="17">
        <v>5.1528218907832244</v>
      </c>
      <c r="ED18" s="100">
        <v>4582.4404175665259</v>
      </c>
      <c r="EE18" s="100">
        <v>603.52331591800043</v>
      </c>
      <c r="EF18" s="100">
        <v>75988.259838195489</v>
      </c>
      <c r="EG18" s="100">
        <v>4.8110094958500325</v>
      </c>
      <c r="EH18" s="9"/>
      <c r="EI18" s="17">
        <v>9754.2933219999868</v>
      </c>
      <c r="EJ18" s="17">
        <v>507.34910451500201</v>
      </c>
      <c r="EK18" s="17">
        <v>84017.924867229245</v>
      </c>
      <c r="EL18" s="17">
        <v>5.5141454364626599</v>
      </c>
      <c r="EM18" s="100">
        <v>9176.1217609999585</v>
      </c>
      <c r="EN18" s="100">
        <v>489.92783896800165</v>
      </c>
      <c r="EO18" s="100">
        <v>80302.996002378568</v>
      </c>
      <c r="EP18" s="100">
        <v>5.1887999642081786</v>
      </c>
      <c r="EQ18" s="17">
        <v>6137.3375616912135</v>
      </c>
      <c r="ER18" s="17">
        <v>507.34910451500201</v>
      </c>
      <c r="ES18" s="17">
        <v>71676.365439249261</v>
      </c>
      <c r="ET18" s="17">
        <v>4.818872646539389</v>
      </c>
      <c r="EU18" s="100">
        <v>5525.579609319836</v>
      </c>
      <c r="EV18" s="100">
        <v>489.92783896800165</v>
      </c>
      <c r="EW18" s="100">
        <v>67846.835104944752</v>
      </c>
      <c r="EX18" s="100">
        <v>4.4899752094936094</v>
      </c>
      <c r="EY18" s="9"/>
      <c r="EZ18" s="17">
        <v>6468.9019879999578</v>
      </c>
      <c r="FA18" s="17">
        <v>1194.0638238389911</v>
      </c>
      <c r="FB18" s="17">
        <v>141479.18161323329</v>
      </c>
      <c r="FC18" s="17">
        <v>8.2991293683209619</v>
      </c>
      <c r="FD18" s="100">
        <v>6183.5227679999607</v>
      </c>
      <c r="FE18" s="100">
        <v>1157.4835613009925</v>
      </c>
      <c r="FF18" s="100">
        <v>136847.40150770263</v>
      </c>
      <c r="FG18" s="100">
        <v>7.9791071271316802</v>
      </c>
      <c r="FH18" s="17">
        <v>3956.1250765510144</v>
      </c>
      <c r="FI18" s="17">
        <v>1194.0638238389911</v>
      </c>
      <c r="FJ18" s="17">
        <v>132905.2350026019</v>
      </c>
      <c r="FK18" s="17">
        <v>7.794686512747786</v>
      </c>
      <c r="FL18" s="100">
        <v>3644.1872874630212</v>
      </c>
      <c r="FM18" s="100">
        <v>1157.4835613009925</v>
      </c>
      <c r="FN18" s="100">
        <v>128182.83334114331</v>
      </c>
      <c r="FO18" s="100">
        <v>7.4717366709983839</v>
      </c>
      <c r="FP18" s="9"/>
    </row>
    <row r="19" spans="2:172" s="75" customFormat="1" ht="18">
      <c r="B19" s="4" t="str">
        <f>$B$57</f>
        <v>No Cooling with 80 AFUE Furnace</v>
      </c>
      <c r="C19" s="17">
        <v>4469.5032450000062</v>
      </c>
      <c r="D19" s="17">
        <v>848.94336925599782</v>
      </c>
      <c r="E19" s="17">
        <v>100144.9077279941</v>
      </c>
      <c r="F19" s="17">
        <v>5.8309395998994606</v>
      </c>
      <c r="G19" s="100">
        <v>4396.9914899999967</v>
      </c>
      <c r="H19" s="100">
        <v>820.62730159399894</v>
      </c>
      <c r="I19" s="100">
        <v>97065.880702088485</v>
      </c>
      <c r="J19" s="100">
        <v>5.649502578915353</v>
      </c>
      <c r="K19" s="17">
        <v>2787.2959481838925</v>
      </c>
      <c r="L19" s="17">
        <v>848.94336925599782</v>
      </c>
      <c r="M19" s="17">
        <v>94404.980922235962</v>
      </c>
      <c r="N19" s="17">
        <v>5.5043966422543935</v>
      </c>
      <c r="O19" s="100">
        <v>2740.0710636119916</v>
      </c>
      <c r="P19" s="100">
        <v>820.62730159399894</v>
      </c>
      <c r="Q19" s="100">
        <v>91412.236238392914</v>
      </c>
      <c r="R19" s="100">
        <v>5.331552544299341</v>
      </c>
      <c r="S19" s="18"/>
      <c r="T19" s="17">
        <v>6120.3946290000204</v>
      </c>
      <c r="U19" s="17">
        <v>566.49214192700174</v>
      </c>
      <c r="V19" s="17">
        <v>77532.85752209631</v>
      </c>
      <c r="W19" s="17">
        <v>4.8391332491392056</v>
      </c>
      <c r="X19" s="100">
        <v>5705.964333000029</v>
      </c>
      <c r="Y19" s="100">
        <v>549.36785840300035</v>
      </c>
      <c r="Z19" s="100">
        <v>74406.334979502746</v>
      </c>
      <c r="AA19" s="100">
        <v>4.5851449094364032</v>
      </c>
      <c r="AB19" s="17">
        <v>3838.8874114732926</v>
      </c>
      <c r="AC19" s="17">
        <v>566.49214192700174</v>
      </c>
      <c r="AD19" s="17">
        <v>69748.035484884647</v>
      </c>
      <c r="AE19" s="17">
        <v>4.3786463172526107</v>
      </c>
      <c r="AF19" s="100">
        <v>3407.1329563793956</v>
      </c>
      <c r="AG19" s="100">
        <v>549.36785840300035</v>
      </c>
      <c r="AH19" s="100">
        <v>66562.400486080427</v>
      </c>
      <c r="AI19" s="100">
        <v>4.1225727349337147</v>
      </c>
      <c r="AJ19" s="18"/>
      <c r="AK19" s="17">
        <v>4667.6751140000179</v>
      </c>
      <c r="AL19" s="17">
        <v>521.56028034000212</v>
      </c>
      <c r="AM19" s="17">
        <v>68082.78899748424</v>
      </c>
      <c r="AN19" s="17">
        <v>4.1249748349092732</v>
      </c>
      <c r="AO19" s="100">
        <v>4472.3135570000222</v>
      </c>
      <c r="AP19" s="100">
        <v>504.82484717000136</v>
      </c>
      <c r="AQ19" s="100">
        <v>65742.644697382188</v>
      </c>
      <c r="AR19" s="100">
        <v>3.9604830589230628</v>
      </c>
      <c r="AS19" s="17">
        <v>2768.4976755672001</v>
      </c>
      <c r="AT19" s="17">
        <v>521.56028034000212</v>
      </c>
      <c r="AU19" s="17">
        <v>61602.529692710079</v>
      </c>
      <c r="AV19" s="17">
        <v>3.746368988960739</v>
      </c>
      <c r="AW19" s="100">
        <v>2606.7294828079998</v>
      </c>
      <c r="AX19" s="100">
        <v>504.82484717000136</v>
      </c>
      <c r="AY19" s="100">
        <v>59377.010654468628</v>
      </c>
      <c r="AZ19" s="100">
        <v>3.5938671315199806</v>
      </c>
      <c r="BA19" s="18"/>
      <c r="BB19" s="17">
        <v>6243.8334629999845</v>
      </c>
      <c r="BC19" s="17">
        <v>465.00726207800363</v>
      </c>
      <c r="BD19" s="17">
        <v>67805.560120241134</v>
      </c>
      <c r="BE19" s="17">
        <v>4.3263307074639457</v>
      </c>
      <c r="BF19" s="100">
        <v>5844.129160999978</v>
      </c>
      <c r="BG19" s="100">
        <v>453.58359718400254</v>
      </c>
      <c r="BH19" s="100">
        <v>65299.346593814727</v>
      </c>
      <c r="BI19" s="100">
        <v>4.0980325211303112</v>
      </c>
      <c r="BJ19" s="17">
        <v>3831.9422766853922</v>
      </c>
      <c r="BK19" s="17">
        <v>465.00726207800363</v>
      </c>
      <c r="BL19" s="17">
        <v>59575.849727769659</v>
      </c>
      <c r="BM19" s="17">
        <v>3.8401529493463373</v>
      </c>
      <c r="BN19" s="100">
        <v>3398.8361373167863</v>
      </c>
      <c r="BO19" s="100">
        <v>453.58359718400254</v>
      </c>
      <c r="BP19" s="100">
        <v>56955.664455984355</v>
      </c>
      <c r="BQ19" s="100">
        <v>3.6070457222469741</v>
      </c>
      <c r="BR19" s="18"/>
      <c r="BS19" s="17">
        <v>4549.2782779999798</v>
      </c>
      <c r="BT19" s="17">
        <v>562.31302848299958</v>
      </c>
      <c r="BU19" s="17">
        <v>71754.077231794814</v>
      </c>
      <c r="BV19" s="17">
        <v>4.3132777339036492</v>
      </c>
      <c r="BW19" s="100">
        <v>4375.5490779999727</v>
      </c>
      <c r="BX19" s="100">
        <v>548.32410540000149</v>
      </c>
      <c r="BY19" s="100">
        <v>69762.396571006975</v>
      </c>
      <c r="BZ19" s="100">
        <v>4.1735205163793063</v>
      </c>
      <c r="CA19" s="17">
        <v>2693.8236577685138</v>
      </c>
      <c r="CB19" s="17">
        <v>562.31302848299958</v>
      </c>
      <c r="CC19" s="17">
        <v>65423.006303918213</v>
      </c>
      <c r="CD19" s="17">
        <v>3.9483716988390984</v>
      </c>
      <c r="CE19" s="100">
        <v>2554.1420757660007</v>
      </c>
      <c r="CF19" s="100">
        <v>548.32410540000149</v>
      </c>
      <c r="CG19" s="100">
        <v>63547.500882404347</v>
      </c>
      <c r="CH19" s="100">
        <v>3.819737069392882</v>
      </c>
      <c r="CI19" s="18"/>
      <c r="CJ19" s="17">
        <v>6161.1521049999947</v>
      </c>
      <c r="CK19" s="17">
        <v>332.84596110299998</v>
      </c>
      <c r="CL19" s="17">
        <v>54307.309653854682</v>
      </c>
      <c r="CM19" s="17">
        <v>3.5010723208474257</v>
      </c>
      <c r="CN19" s="100">
        <v>5780.4526980000137</v>
      </c>
      <c r="CO19" s="100">
        <v>329.00593122299983</v>
      </c>
      <c r="CP19" s="100">
        <v>52624.306991253754</v>
      </c>
      <c r="CQ19" s="100">
        <v>3.3243736604900112</v>
      </c>
      <c r="CR19" s="17">
        <v>3580.8677087494143</v>
      </c>
      <c r="CS19" s="17">
        <v>332.84596110299998</v>
      </c>
      <c r="CT19" s="17">
        <v>45503.018054032225</v>
      </c>
      <c r="CU19" s="17">
        <v>3.001666241169513</v>
      </c>
      <c r="CV19" s="100">
        <v>3161.9627764250199</v>
      </c>
      <c r="CW19" s="100">
        <v>329.00593122299983</v>
      </c>
      <c r="CX19" s="100">
        <v>43689.652790250853</v>
      </c>
      <c r="CY19" s="100">
        <v>2.8195168727500106</v>
      </c>
      <c r="CZ19" s="18"/>
      <c r="DA19" s="17">
        <v>9375.5613490000505</v>
      </c>
      <c r="DB19" s="17">
        <v>503.20390039800338</v>
      </c>
      <c r="DC19" s="17">
        <v>82311.117941177363</v>
      </c>
      <c r="DD19" s="17">
        <v>5.418452008700398</v>
      </c>
      <c r="DE19" s="100">
        <v>8821.1430700000237</v>
      </c>
      <c r="DF19" s="100">
        <v>488.19287989400368</v>
      </c>
      <c r="DG19" s="100">
        <v>78918.263104270256</v>
      </c>
      <c r="DH19" s="100">
        <v>5.1153886792664078</v>
      </c>
      <c r="DI19" s="17">
        <v>5981.9197447184088</v>
      </c>
      <c r="DJ19" s="17">
        <v>503.20390039800338</v>
      </c>
      <c r="DK19" s="17">
        <v>70731.537677543805</v>
      </c>
      <c r="DL19" s="17">
        <v>4.7509587894494603</v>
      </c>
      <c r="DM19" s="100">
        <v>5405.9480382303645</v>
      </c>
      <c r="DN19" s="100">
        <v>488.19287989400368</v>
      </c>
      <c r="DO19" s="100">
        <v>67265.139528567728</v>
      </c>
      <c r="DP19" s="100">
        <v>4.4459875602516306</v>
      </c>
      <c r="DQ19" s="18"/>
      <c r="DR19" s="17">
        <v>7960.3325059999243</v>
      </c>
      <c r="DS19" s="17">
        <v>522.57553831199994</v>
      </c>
      <c r="DT19" s="17">
        <v>79419.322788222576</v>
      </c>
      <c r="DU19" s="17">
        <v>5.1432052406483377</v>
      </c>
      <c r="DV19" s="100">
        <v>7421.8804999999293</v>
      </c>
      <c r="DW19" s="100">
        <v>506.09376525100095</v>
      </c>
      <c r="DX19" s="100">
        <v>75933.871854369849</v>
      </c>
      <c r="DY19" s="100">
        <v>4.8370269920065718</v>
      </c>
      <c r="DZ19" s="17">
        <v>5163.6125003654297</v>
      </c>
      <c r="EA19" s="17">
        <v>522.57553831199994</v>
      </c>
      <c r="EB19" s="17">
        <v>69876.52258819688</v>
      </c>
      <c r="EC19" s="17">
        <v>4.5964194558064344</v>
      </c>
      <c r="ED19" s="100">
        <v>4582.4404175665259</v>
      </c>
      <c r="EE19" s="100">
        <v>506.09376525100095</v>
      </c>
      <c r="EF19" s="100">
        <v>66245.304771495546</v>
      </c>
      <c r="EG19" s="100">
        <v>4.2842601730616634</v>
      </c>
      <c r="EH19" s="18"/>
      <c r="EI19" s="17">
        <v>9754.2933219999868</v>
      </c>
      <c r="EJ19" s="17">
        <v>431.43351811300073</v>
      </c>
      <c r="EK19" s="17">
        <v>76426.36622702911</v>
      </c>
      <c r="EL19" s="17">
        <v>5.1037105791470125</v>
      </c>
      <c r="EM19" s="100">
        <v>9176.1217609999585</v>
      </c>
      <c r="EN19" s="100">
        <v>418.36281817000122</v>
      </c>
      <c r="EO19" s="100">
        <v>73146.49392257852</v>
      </c>
      <c r="EP19" s="100">
        <v>4.8018862816281818</v>
      </c>
      <c r="EQ19" s="17">
        <v>6137.3375616912135</v>
      </c>
      <c r="ER19" s="17">
        <v>431.43351811300073</v>
      </c>
      <c r="ES19" s="17">
        <v>64084.806799049133</v>
      </c>
      <c r="ET19" s="17">
        <v>4.4084377892237674</v>
      </c>
      <c r="EU19" s="100">
        <v>5525.579609319836</v>
      </c>
      <c r="EV19" s="100">
        <v>418.36281817000122</v>
      </c>
      <c r="EW19" s="100">
        <v>60690.333025144704</v>
      </c>
      <c r="EX19" s="100">
        <v>4.103061526913601</v>
      </c>
      <c r="EY19" s="18"/>
      <c r="EZ19" s="17">
        <v>6468.9019879999578</v>
      </c>
      <c r="FA19" s="17">
        <v>957.3934417689926</v>
      </c>
      <c r="FB19" s="17">
        <v>117812.14340623343</v>
      </c>
      <c r="FC19" s="17">
        <v>7.0195795538552259</v>
      </c>
      <c r="FD19" s="100">
        <v>6183.5227679999607</v>
      </c>
      <c r="FE19" s="100">
        <v>929.95487287099513</v>
      </c>
      <c r="FF19" s="100">
        <v>114094.5326647029</v>
      </c>
      <c r="FG19" s="100">
        <v>6.7489815469053767</v>
      </c>
      <c r="FH19" s="17">
        <v>3956.1250765510144</v>
      </c>
      <c r="FI19" s="17">
        <v>957.3934417689926</v>
      </c>
      <c r="FJ19" s="17">
        <v>109238.19679560204</v>
      </c>
      <c r="FK19" s="17">
        <v>6.5151366982820615</v>
      </c>
      <c r="FL19" s="100">
        <v>3644.1872874630212</v>
      </c>
      <c r="FM19" s="100">
        <v>929.95487287099513</v>
      </c>
      <c r="FN19" s="100">
        <v>105429.96449814358</v>
      </c>
      <c r="FO19" s="100">
        <v>6.2416110907721132</v>
      </c>
      <c r="FP19" s="18"/>
    </row>
    <row r="20" spans="2:172" s="75" customFormat="1" ht="18">
      <c r="B20" s="4" t="str">
        <f>$B$58</f>
        <v>Standard AC Window Unit and Wall Furnace</v>
      </c>
      <c r="C20" s="17">
        <v>4416.3238289999972</v>
      </c>
      <c r="D20" s="17">
        <v>1055.5637846059901</v>
      </c>
      <c r="E20" s="17">
        <v>120625.49365048305</v>
      </c>
      <c r="F20" s="17">
        <v>6.9324039385775515</v>
      </c>
      <c r="G20" s="100">
        <v>4339.7015990000336</v>
      </c>
      <c r="H20" s="100">
        <v>1016.7254104179956</v>
      </c>
      <c r="I20" s="100">
        <v>116480.21045581154</v>
      </c>
      <c r="J20" s="100">
        <v>6.6926108263988846</v>
      </c>
      <c r="K20" s="17">
        <v>2727.4064800541983</v>
      </c>
      <c r="L20" s="17">
        <v>1055.5637846059901</v>
      </c>
      <c r="M20" s="17">
        <v>114862.67120745115</v>
      </c>
      <c r="N20" s="17">
        <v>6.6035320273299831</v>
      </c>
      <c r="O20" s="100">
        <v>2679.4144140823009</v>
      </c>
      <c r="P20" s="100">
        <v>1016.7254104179956</v>
      </c>
      <c r="Q20" s="100">
        <v>110815.07814066634</v>
      </c>
      <c r="R20" s="100">
        <v>6.3734890363524928</v>
      </c>
      <c r="S20" s="18"/>
      <c r="T20" s="17">
        <v>6510.2779700000265</v>
      </c>
      <c r="U20" s="17">
        <v>712.48775141500266</v>
      </c>
      <c r="V20" s="17">
        <v>93462.755014056165</v>
      </c>
      <c r="W20" s="17">
        <v>5.7435198541209322</v>
      </c>
      <c r="X20" s="100">
        <v>6036.1761220000235</v>
      </c>
      <c r="Y20" s="100">
        <v>688.45111545900215</v>
      </c>
      <c r="Z20" s="100">
        <v>89441.389538821386</v>
      </c>
      <c r="AA20" s="100">
        <v>5.4377027879492372</v>
      </c>
      <c r="AB20" s="17">
        <v>4151.1652800047832</v>
      </c>
      <c r="AC20" s="17">
        <v>712.48775141500266</v>
      </c>
      <c r="AD20" s="17">
        <v>85413.132240015795</v>
      </c>
      <c r="AE20" s="17">
        <v>5.2703848743600403</v>
      </c>
      <c r="AF20" s="100">
        <v>3670.0330933499977</v>
      </c>
      <c r="AG20" s="100">
        <v>688.45111545900215</v>
      </c>
      <c r="AH20" s="100">
        <v>81367.778265043482</v>
      </c>
      <c r="AI20" s="100">
        <v>4.964184077637305</v>
      </c>
      <c r="AJ20" s="18"/>
      <c r="AK20" s="17">
        <v>4750.8674080000046</v>
      </c>
      <c r="AL20" s="17">
        <v>628.77963961700209</v>
      </c>
      <c r="AM20" s="17">
        <v>79088.588679233348</v>
      </c>
      <c r="AN20" s="17">
        <v>4.7302025729685999</v>
      </c>
      <c r="AO20" s="100">
        <v>4521.760951000012</v>
      </c>
      <c r="AP20" s="100">
        <v>606.04473206000137</v>
      </c>
      <c r="AQ20" s="100">
        <v>76033.354617345321</v>
      </c>
      <c r="AR20" s="100">
        <v>4.521837057077791</v>
      </c>
      <c r="AS20" s="17">
        <v>2805.7200537440071</v>
      </c>
      <c r="AT20" s="17">
        <v>628.77963961700209</v>
      </c>
      <c r="AU20" s="17">
        <v>72451.473585882282</v>
      </c>
      <c r="AV20" s="17">
        <v>4.3413114983591825</v>
      </c>
      <c r="AW20" s="100">
        <v>2614.3220657852044</v>
      </c>
      <c r="AX20" s="100">
        <v>606.04473206000137</v>
      </c>
      <c r="AY20" s="100">
        <v>69524.906099548461</v>
      </c>
      <c r="AZ20" s="100">
        <v>4.1457441546592397</v>
      </c>
      <c r="BA20" s="18"/>
      <c r="BB20" s="17">
        <v>6758.954028000001</v>
      </c>
      <c r="BC20" s="17">
        <v>569.86086254000236</v>
      </c>
      <c r="BD20" s="17">
        <v>80048.583651100154</v>
      </c>
      <c r="BE20" s="17">
        <v>5.0477692932444755</v>
      </c>
      <c r="BF20" s="100">
        <v>6280.6633119999897</v>
      </c>
      <c r="BG20" s="100">
        <v>553.86702565400117</v>
      </c>
      <c r="BH20" s="100">
        <v>76817.205078807761</v>
      </c>
      <c r="BI20" s="100">
        <v>4.7717687290037869</v>
      </c>
      <c r="BJ20" s="17">
        <v>4263.1621374243759</v>
      </c>
      <c r="BK20" s="17">
        <v>569.86086254000236</v>
      </c>
      <c r="BL20" s="17">
        <v>71532.592309591448</v>
      </c>
      <c r="BM20" s="17">
        <v>4.5475814583088372</v>
      </c>
      <c r="BN20" s="100">
        <v>3763.3444428555822</v>
      </c>
      <c r="BO20" s="100">
        <v>553.86702565400117</v>
      </c>
      <c r="BP20" s="100">
        <v>68227.760672645367</v>
      </c>
      <c r="BQ20" s="100">
        <v>4.2685961937217538</v>
      </c>
      <c r="BR20" s="18"/>
      <c r="BS20" s="17">
        <v>4619.1653799999631</v>
      </c>
      <c r="BT20" s="17">
        <v>685.86572979600192</v>
      </c>
      <c r="BU20" s="17">
        <v>84347.811939313266</v>
      </c>
      <c r="BV20" s="17">
        <v>5.003361011679579</v>
      </c>
      <c r="BW20" s="100">
        <v>4406.9704039999733</v>
      </c>
      <c r="BX20" s="100">
        <v>666.43283541600135</v>
      </c>
      <c r="BY20" s="100">
        <v>81680.483535904597</v>
      </c>
      <c r="BZ20" s="100">
        <v>4.8208501048840837</v>
      </c>
      <c r="CA20" s="17">
        <v>2726.3686006685089</v>
      </c>
      <c r="CB20" s="17">
        <v>685.86572979600192</v>
      </c>
      <c r="CC20" s="17">
        <v>77889.32433668524</v>
      </c>
      <c r="CD20" s="17">
        <v>4.6294914491724795</v>
      </c>
      <c r="CE20" s="100">
        <v>2551.1299296665088</v>
      </c>
      <c r="CF20" s="100">
        <v>666.43283541600135</v>
      </c>
      <c r="CG20" s="100">
        <v>75348.096019812408</v>
      </c>
      <c r="CH20" s="100">
        <v>4.4587992512383749</v>
      </c>
      <c r="CI20" s="18"/>
      <c r="CJ20" s="17">
        <v>6456.3010959999892</v>
      </c>
      <c r="CK20" s="17">
        <v>382.2519608040032</v>
      </c>
      <c r="CL20" s="17">
        <v>60254.999302105716</v>
      </c>
      <c r="CM20" s="17">
        <v>3.8507498797173576</v>
      </c>
      <c r="CN20" s="100">
        <v>6019.4566949999989</v>
      </c>
      <c r="CO20" s="100">
        <v>376.96210795300232</v>
      </c>
      <c r="CP20" s="100">
        <v>58235.439762577531</v>
      </c>
      <c r="CQ20" s="100">
        <v>3.6520641677415617</v>
      </c>
      <c r="CR20" s="17">
        <v>3808.934330484416</v>
      </c>
      <c r="CS20" s="17">
        <v>382.2519608040032</v>
      </c>
      <c r="CT20" s="17">
        <v>51221.813266819416</v>
      </c>
      <c r="CU20" s="17">
        <v>3.3417754028093611</v>
      </c>
      <c r="CV20" s="100">
        <v>3349.456868274629</v>
      </c>
      <c r="CW20" s="100">
        <v>376.96210795300232</v>
      </c>
      <c r="CX20" s="100">
        <v>49125.026553814823</v>
      </c>
      <c r="CY20" s="100">
        <v>3.1400740620197491</v>
      </c>
      <c r="CZ20" s="18"/>
      <c r="DA20" s="17">
        <v>10815.247181000012</v>
      </c>
      <c r="DB20" s="17">
        <v>642.4623036180036</v>
      </c>
      <c r="DC20" s="17">
        <v>101149.36787797773</v>
      </c>
      <c r="DD20" s="17">
        <v>6.5637313635975252</v>
      </c>
      <c r="DE20" s="100">
        <v>10192.095157000034</v>
      </c>
      <c r="DF20" s="100">
        <v>620.44400074400278</v>
      </c>
      <c r="DG20" s="100">
        <v>96821.255643406374</v>
      </c>
      <c r="DH20" s="100">
        <v>6.2061135243867671</v>
      </c>
      <c r="DI20" s="17">
        <v>7290.0374661259993</v>
      </c>
      <c r="DJ20" s="17">
        <v>642.4623036180036</v>
      </c>
      <c r="DK20" s="17">
        <v>89120.858801467519</v>
      </c>
      <c r="DL20" s="17">
        <v>5.8807877317037356</v>
      </c>
      <c r="DM20" s="100">
        <v>6664.9977201123766</v>
      </c>
      <c r="DN20" s="100">
        <v>620.44400074400278</v>
      </c>
      <c r="DO20" s="100">
        <v>84786.305395104515</v>
      </c>
      <c r="DP20" s="100">
        <v>5.5237547802947908</v>
      </c>
      <c r="DQ20" s="18"/>
      <c r="DR20" s="17">
        <v>8933.9214209999554</v>
      </c>
      <c r="DS20" s="17">
        <v>662.58890369000051</v>
      </c>
      <c r="DT20" s="17">
        <v>96742.681006450832</v>
      </c>
      <c r="DU20" s="17">
        <v>6.1754617552177065</v>
      </c>
      <c r="DV20" s="100">
        <v>8341.9493829999283</v>
      </c>
      <c r="DW20" s="100">
        <v>638.73533066200162</v>
      </c>
      <c r="DX20" s="100">
        <v>92337.432233909538</v>
      </c>
      <c r="DY20" s="100">
        <v>5.8173787839042221</v>
      </c>
      <c r="DZ20" s="17">
        <v>6032.1343066506934</v>
      </c>
      <c r="EA20" s="17">
        <v>662.58890369000051</v>
      </c>
      <c r="EB20" s="17">
        <v>86841.377122095146</v>
      </c>
      <c r="EC20" s="17">
        <v>5.6146565049521922</v>
      </c>
      <c r="ED20" s="100">
        <v>5415.9754614915892</v>
      </c>
      <c r="EE20" s="100">
        <v>638.73533066200162</v>
      </c>
      <c r="EF20" s="100">
        <v>82353.599577374072</v>
      </c>
      <c r="EG20" s="100">
        <v>5.2533298822609575</v>
      </c>
      <c r="EH20" s="18"/>
      <c r="EI20" s="17">
        <v>11224.840184999965</v>
      </c>
      <c r="EJ20" s="17">
        <v>537.22941473500362</v>
      </c>
      <c r="EK20" s="17">
        <v>92023.667662346139</v>
      </c>
      <c r="EL20" s="17">
        <v>6.0681467367388491</v>
      </c>
      <c r="EM20" s="100">
        <v>10608.323563999988</v>
      </c>
      <c r="EN20" s="100">
        <v>518.4084943640031</v>
      </c>
      <c r="EO20" s="100">
        <v>88037.934602067224</v>
      </c>
      <c r="EP20" s="100">
        <v>5.7285053017370569</v>
      </c>
      <c r="EQ20" s="17">
        <v>7458.9889997360369</v>
      </c>
      <c r="ER20" s="17">
        <v>537.22941473500362</v>
      </c>
      <c r="ES20" s="17">
        <v>79174.056199059676</v>
      </c>
      <c r="ET20" s="17">
        <v>5.357550406925947</v>
      </c>
      <c r="EU20" s="100">
        <v>6829.5507489534111</v>
      </c>
      <c r="EV20" s="100">
        <v>518.4084943640031</v>
      </c>
      <c r="EW20" s="100">
        <v>75144.232728934207</v>
      </c>
      <c r="EX20" s="100">
        <v>5.0168913645648496</v>
      </c>
      <c r="EY20" s="18"/>
      <c r="EZ20" s="17">
        <v>6845.5570069999585</v>
      </c>
      <c r="FA20" s="17">
        <v>1200.5737970489986</v>
      </c>
      <c r="FB20" s="17">
        <v>143415.37859076468</v>
      </c>
      <c r="FC20" s="17">
        <v>8.4425636477125856</v>
      </c>
      <c r="FD20" s="100">
        <v>6532.3551579999712</v>
      </c>
      <c r="FE20" s="100">
        <v>1164.0125860309904</v>
      </c>
      <c r="FF20" s="100">
        <v>138690.56893191705</v>
      </c>
      <c r="FG20" s="100">
        <v>8.1169677208608384</v>
      </c>
      <c r="FH20" s="17">
        <v>4247.8314720860008</v>
      </c>
      <c r="FI20" s="17">
        <v>1200.5737970489986</v>
      </c>
      <c r="FJ20" s="17">
        <v>134551.57538406338</v>
      </c>
      <c r="FK20" s="17">
        <v>7.9241038421974439</v>
      </c>
      <c r="FL20" s="100">
        <v>3926.5402400800094</v>
      </c>
      <c r="FM20" s="100">
        <v>1164.0125860309904</v>
      </c>
      <c r="FN20" s="100">
        <v>129799.16361788564</v>
      </c>
      <c r="FO20" s="100">
        <v>7.5985904325249276</v>
      </c>
      <c r="FP20" s="18"/>
    </row>
    <row r="21" spans="2:172" s="75" customFormat="1" ht="18">
      <c r="B21" s="4" t="str">
        <f>$B$59</f>
        <v>Evaporative Cooler and Wall Furnace</v>
      </c>
      <c r="C21" s="17">
        <v>4368.4986920000028</v>
      </c>
      <c r="D21" s="17">
        <v>1053.3912377169927</v>
      </c>
      <c r="E21" s="17">
        <v>120245.05289862015</v>
      </c>
      <c r="F21" s="17">
        <v>6.9035459011729134</v>
      </c>
      <c r="G21" s="100">
        <v>4321.974824000029</v>
      </c>
      <c r="H21" s="100">
        <v>1015.4378106129972</v>
      </c>
      <c r="I21" s="100">
        <v>116290.96423726316</v>
      </c>
      <c r="J21" s="100">
        <v>6.6800466440763371</v>
      </c>
      <c r="K21" s="17">
        <v>2706.2337912611924</v>
      </c>
      <c r="L21" s="17">
        <v>1053.3912377169927</v>
      </c>
      <c r="M21" s="17">
        <v>114573.17234021323</v>
      </c>
      <c r="N21" s="17">
        <v>6.5827207125450888</v>
      </c>
      <c r="O21" s="100">
        <v>2675.0137970067026</v>
      </c>
      <c r="P21" s="100">
        <v>1015.4378106129972</v>
      </c>
      <c r="Q21" s="100">
        <v>110671.30263861816</v>
      </c>
      <c r="R21" s="100">
        <v>6.3645066919037161</v>
      </c>
      <c r="S21" s="18"/>
      <c r="T21" s="17">
        <v>5023.9575920000134</v>
      </c>
      <c r="U21" s="17">
        <v>681.82144845200412</v>
      </c>
      <c r="V21" s="17">
        <v>85324.591503167336</v>
      </c>
      <c r="W21" s="17">
        <v>5.1076997497728467</v>
      </c>
      <c r="X21" s="100">
        <v>4822.9015599999875</v>
      </c>
      <c r="Y21" s="100">
        <v>658.92051790700168</v>
      </c>
      <c r="Z21" s="100">
        <v>82348.467119638517</v>
      </c>
      <c r="AA21" s="100">
        <v>4.9063165711397509</v>
      </c>
      <c r="AB21" s="17">
        <v>2940.1725733801941</v>
      </c>
      <c r="AC21" s="17">
        <v>681.82144845200412</v>
      </c>
      <c r="AD21" s="17">
        <v>78214.425289733903</v>
      </c>
      <c r="AE21" s="17">
        <v>4.6859880786638843</v>
      </c>
      <c r="AF21" s="100">
        <v>2747.9370948154019</v>
      </c>
      <c r="AG21" s="100">
        <v>658.92051790700168</v>
      </c>
      <c r="AH21" s="100">
        <v>75268.39786940359</v>
      </c>
      <c r="AI21" s="100">
        <v>4.488944865054215</v>
      </c>
      <c r="AJ21" s="18"/>
      <c r="AK21" s="17">
        <v>4371.8426860000136</v>
      </c>
      <c r="AL21" s="17">
        <v>621.37141169200186</v>
      </c>
      <c r="AM21" s="17">
        <v>77054.480471808274</v>
      </c>
      <c r="AN21" s="17">
        <v>4.5714894634787946</v>
      </c>
      <c r="AO21" s="100">
        <v>4265.3272790000146</v>
      </c>
      <c r="AP21" s="100">
        <v>598.95887784000104</v>
      </c>
      <c r="AQ21" s="100">
        <v>74449.781605767203</v>
      </c>
      <c r="AR21" s="100">
        <v>4.4100713278523731</v>
      </c>
      <c r="AS21" s="17">
        <v>2582.3256331392017</v>
      </c>
      <c r="AT21" s="17">
        <v>621.37141169200186</v>
      </c>
      <c r="AU21" s="17">
        <v>70948.397755059777</v>
      </c>
      <c r="AV21" s="17">
        <v>4.2199540347134645</v>
      </c>
      <c r="AW21" s="100">
        <v>2511.8968635783999</v>
      </c>
      <c r="AX21" s="100">
        <v>598.95887784000104</v>
      </c>
      <c r="AY21" s="100">
        <v>68466.8315480905</v>
      </c>
      <c r="AZ21" s="100">
        <v>4.0708660827988856</v>
      </c>
      <c r="BA21" s="18"/>
      <c r="BB21" s="17">
        <v>5073.5365800000081</v>
      </c>
      <c r="BC21" s="17">
        <v>548.50235985800157</v>
      </c>
      <c r="BD21" s="17">
        <v>72161.853091881378</v>
      </c>
      <c r="BE21" s="17">
        <v>4.401599882797643</v>
      </c>
      <c r="BF21" s="100">
        <v>4878.9198030000025</v>
      </c>
      <c r="BG21" s="100">
        <v>533.20985427500045</v>
      </c>
      <c r="BH21" s="100">
        <v>69968.54284410848</v>
      </c>
      <c r="BI21" s="100">
        <v>4.238520356003999</v>
      </c>
      <c r="BJ21" s="17">
        <v>2893.4697975315789</v>
      </c>
      <c r="BK21" s="17">
        <v>548.50235985800157</v>
      </c>
      <c r="BL21" s="17">
        <v>64723.160020749558</v>
      </c>
      <c r="BM21" s="17">
        <v>3.9604747873395949</v>
      </c>
      <c r="BN21" s="100">
        <v>2689.6987270839954</v>
      </c>
      <c r="BO21" s="100">
        <v>533.20985427500045</v>
      </c>
      <c r="BP21" s="100">
        <v>62498.614042132431</v>
      </c>
      <c r="BQ21" s="100">
        <v>3.7981638084058464</v>
      </c>
      <c r="BR21" s="18"/>
      <c r="BS21" s="17">
        <v>4326.767828999974</v>
      </c>
      <c r="BT21" s="17">
        <v>674.611163472003</v>
      </c>
      <c r="BU21" s="17">
        <v>82224.653927244261</v>
      </c>
      <c r="BV21" s="17">
        <v>4.8483064696245712</v>
      </c>
      <c r="BW21" s="100">
        <v>4231.5834589999658</v>
      </c>
      <c r="BX21" s="100">
        <v>655.8967029260026</v>
      </c>
      <c r="BY21" s="100">
        <v>80028.425476392411</v>
      </c>
      <c r="BZ21" s="100">
        <v>4.7120547863378777</v>
      </c>
      <c r="CA21" s="17">
        <v>2547.6749778165013</v>
      </c>
      <c r="CB21" s="17">
        <v>674.611163472003</v>
      </c>
      <c r="CC21" s="17">
        <v>76154.140046007087</v>
      </c>
      <c r="CD21" s="17">
        <v>4.5033455567573428</v>
      </c>
      <c r="CE21" s="100">
        <v>2486.6420043120011</v>
      </c>
      <c r="CF21" s="100">
        <v>655.8967029260026</v>
      </c>
      <c r="CG21" s="100">
        <v>74074.440941193418</v>
      </c>
      <c r="CH21" s="100">
        <v>4.3782253810504166</v>
      </c>
      <c r="CI21" s="18"/>
      <c r="CJ21" s="17">
        <v>5059.8040410000021</v>
      </c>
      <c r="CK21" s="17">
        <v>374.15686622900273</v>
      </c>
      <c r="CL21" s="17">
        <v>54680.446383358016</v>
      </c>
      <c r="CM21" s="17">
        <v>3.4163354580932634</v>
      </c>
      <c r="CN21" s="100">
        <v>4860.0314300000045</v>
      </c>
      <c r="CO21" s="100">
        <v>369.02759018300191</v>
      </c>
      <c r="CP21" s="100">
        <v>53485.866661860404</v>
      </c>
      <c r="CQ21" s="100">
        <v>3.3079689091469375</v>
      </c>
      <c r="CR21" s="17">
        <v>2740.4533265900209</v>
      </c>
      <c r="CS21" s="17">
        <v>374.15686622900273</v>
      </c>
      <c r="CT21" s="17">
        <v>46766.497036691144</v>
      </c>
      <c r="CU21" s="17">
        <v>2.9621356437846273</v>
      </c>
      <c r="CV21" s="100">
        <v>2521.7945450908205</v>
      </c>
      <c r="CW21" s="100">
        <v>369.02759018300191</v>
      </c>
      <c r="CX21" s="100">
        <v>45507.475057386378</v>
      </c>
      <c r="CY21" s="100">
        <v>2.8526720441716447</v>
      </c>
      <c r="CZ21" s="18"/>
      <c r="DA21" s="17">
        <v>6332.1596150000123</v>
      </c>
      <c r="DB21" s="17">
        <v>604.01819067800125</v>
      </c>
      <c r="DC21" s="17">
        <v>82008.034176526271</v>
      </c>
      <c r="DD21" s="17">
        <v>5.0420739444266829</v>
      </c>
      <c r="DE21" s="100">
        <v>6105.1674710000389</v>
      </c>
      <c r="DF21" s="100">
        <v>583.92155025400211</v>
      </c>
      <c r="DG21" s="100">
        <v>79223.841159898293</v>
      </c>
      <c r="DH21" s="100">
        <v>4.841421592901086</v>
      </c>
      <c r="DI21" s="17">
        <v>3430.327169895198</v>
      </c>
      <c r="DJ21" s="17">
        <v>604.01819067800125</v>
      </c>
      <c r="DK21" s="17">
        <v>72106.575617286333</v>
      </c>
      <c r="DL21" s="17">
        <v>4.454650958220074</v>
      </c>
      <c r="DM21" s="100">
        <v>3193.8628373432075</v>
      </c>
      <c r="DN21" s="100">
        <v>583.92155025400211</v>
      </c>
      <c r="DO21" s="100">
        <v>69290.062167212469</v>
      </c>
      <c r="DP21" s="100">
        <v>4.2552361774273546</v>
      </c>
      <c r="DQ21" s="18"/>
      <c r="DR21" s="17">
        <v>5783.049105000011</v>
      </c>
      <c r="DS21" s="17">
        <v>627.57522572600419</v>
      </c>
      <c r="DT21" s="17">
        <v>82490.095745735161</v>
      </c>
      <c r="DU21" s="17">
        <v>5.0298173138181159</v>
      </c>
      <c r="DV21" s="100">
        <v>5551.9159059999838</v>
      </c>
      <c r="DW21" s="100">
        <v>605.50805297100101</v>
      </c>
      <c r="DX21" s="100">
        <v>79494.719636598893</v>
      </c>
      <c r="DY21" s="100">
        <v>4.8164930700465458</v>
      </c>
      <c r="DZ21" s="17">
        <v>3316.3308582877271</v>
      </c>
      <c r="EA21" s="17">
        <v>627.57522572600419</v>
      </c>
      <c r="EB21" s="17">
        <v>74073.307747398299</v>
      </c>
      <c r="EC21" s="17">
        <v>4.5380700502375486</v>
      </c>
      <c r="ED21" s="100">
        <v>3056.6268271696395</v>
      </c>
      <c r="EE21" s="100">
        <v>605.50805297100101</v>
      </c>
      <c r="EF21" s="100">
        <v>70980.443959158714</v>
      </c>
      <c r="EG21" s="100">
        <v>4.3210706133376711</v>
      </c>
      <c r="EH21" s="18"/>
      <c r="EI21" s="17">
        <v>6489.7020330000187</v>
      </c>
      <c r="EJ21" s="17">
        <v>508.89484882900297</v>
      </c>
      <c r="EK21" s="17">
        <v>73033.256777780975</v>
      </c>
      <c r="EL21" s="17">
        <v>4.5584689556497873</v>
      </c>
      <c r="EM21" s="100">
        <v>6254.2737690000313</v>
      </c>
      <c r="EN21" s="100">
        <v>491.39593863200264</v>
      </c>
      <c r="EO21" s="100">
        <v>70480.051561356027</v>
      </c>
      <c r="EP21" s="100">
        <v>4.3677922221298351</v>
      </c>
      <c r="EQ21" s="17">
        <v>3460.9934660099893</v>
      </c>
      <c r="ER21" s="17">
        <v>508.89484882900297</v>
      </c>
      <c r="ES21" s="17">
        <v>62698.87912801162</v>
      </c>
      <c r="ET21" s="17">
        <v>3.9558507704405534</v>
      </c>
      <c r="EU21" s="100">
        <v>3205.8716488202008</v>
      </c>
      <c r="EV21" s="100">
        <v>491.39593863200264</v>
      </c>
      <c r="EW21" s="100">
        <v>60078.476751005626</v>
      </c>
      <c r="EX21" s="100">
        <v>3.7640100043974245</v>
      </c>
      <c r="EY21" s="18"/>
      <c r="EZ21" s="17">
        <v>5452.9557809999687</v>
      </c>
      <c r="FA21" s="17">
        <v>1199.9649217689923</v>
      </c>
      <c r="FB21" s="17">
        <v>138602.74071548047</v>
      </c>
      <c r="FC21" s="17">
        <v>8.0205197849832057</v>
      </c>
      <c r="FD21" s="100">
        <v>5297.7129949999689</v>
      </c>
      <c r="FE21" s="100">
        <v>1163.1689453009931</v>
      </c>
      <c r="FF21" s="100">
        <v>134393.43294885851</v>
      </c>
      <c r="FG21" s="100">
        <v>7.7554953802518733</v>
      </c>
      <c r="FH21" s="17">
        <v>3183.5968265200017</v>
      </c>
      <c r="FI21" s="17">
        <v>1199.9649217689923</v>
      </c>
      <c r="FJ21" s="17">
        <v>130859.37025254119</v>
      </c>
      <c r="FK21" s="17">
        <v>7.5634774526256789</v>
      </c>
      <c r="FL21" s="100">
        <v>3014.8503012030028</v>
      </c>
      <c r="FM21" s="100">
        <v>1163.1689453009931</v>
      </c>
      <c r="FN21" s="100">
        <v>126603.98583684611</v>
      </c>
      <c r="FO21" s="100">
        <v>7.2984384471252239</v>
      </c>
      <c r="FP21" s="18"/>
    </row>
    <row r="22" spans="2:172" s="75" customFormat="1" ht="18">
      <c r="B22" s="4" t="str">
        <f>$B$60</f>
        <v>Gas Furnace Split System: 10 SEER, 80 AFUE Furnace</v>
      </c>
      <c r="C22" s="17">
        <v>4498.8432580000126</v>
      </c>
      <c r="D22" s="17">
        <v>848.94336925599782</v>
      </c>
      <c r="E22" s="17">
        <v>100245.01995995194</v>
      </c>
      <c r="F22" s="17">
        <v>5.8415573776881988</v>
      </c>
      <c r="G22" s="100">
        <v>4406.3831919999948</v>
      </c>
      <c r="H22" s="100">
        <v>820.62730159399894</v>
      </c>
      <c r="I22" s="100">
        <v>97097.926504150761</v>
      </c>
      <c r="J22" s="100">
        <v>5.6524671741092209</v>
      </c>
      <c r="K22" s="17">
        <v>2803.7175810274944</v>
      </c>
      <c r="L22" s="17">
        <v>848.94336925599782</v>
      </c>
      <c r="M22" s="17">
        <v>94461.013832526936</v>
      </c>
      <c r="N22" s="17">
        <v>5.5111690181777728</v>
      </c>
      <c r="O22" s="100">
        <v>2742.489870323092</v>
      </c>
      <c r="P22" s="100">
        <v>820.62730159399894</v>
      </c>
      <c r="Q22" s="100">
        <v>91420.489545524135</v>
      </c>
      <c r="R22" s="100">
        <v>5.3326549584936966</v>
      </c>
      <c r="S22" s="18"/>
      <c r="T22" s="17">
        <v>6896.8487690000238</v>
      </c>
      <c r="U22" s="17">
        <v>566.49214192700174</v>
      </c>
      <c r="V22" s="17">
        <v>80182.227751355909</v>
      </c>
      <c r="W22" s="17">
        <v>5.0857070368763146</v>
      </c>
      <c r="X22" s="100">
        <v>6353.6054510000395</v>
      </c>
      <c r="Y22" s="100">
        <v>549.36785840300035</v>
      </c>
      <c r="Z22" s="100">
        <v>76616.177143875306</v>
      </c>
      <c r="AA22" s="100">
        <v>4.7813703640801002</v>
      </c>
      <c r="AB22" s="17">
        <v>4540.4225116358712</v>
      </c>
      <c r="AC22" s="17">
        <v>566.49214192700174</v>
      </c>
      <c r="AD22" s="17">
        <v>72141.771461553391</v>
      </c>
      <c r="AE22" s="17">
        <v>4.6126498285869939</v>
      </c>
      <c r="AF22" s="100">
        <v>3974.9018748983967</v>
      </c>
      <c r="AG22" s="100">
        <v>549.36785840300035</v>
      </c>
      <c r="AH22" s="100">
        <v>68499.707523715857</v>
      </c>
      <c r="AI22" s="100">
        <v>4.3049884158590208</v>
      </c>
      <c r="AJ22" s="18"/>
      <c r="AK22" s="17">
        <v>4884.3173990000041</v>
      </c>
      <c r="AL22" s="17">
        <v>521.56028034000212</v>
      </c>
      <c r="AM22" s="17">
        <v>68822.002803824085</v>
      </c>
      <c r="AN22" s="17">
        <v>4.1928337233315114</v>
      </c>
      <c r="AO22" s="100">
        <v>4620.1399400000291</v>
      </c>
      <c r="AP22" s="100">
        <v>504.82484717000136</v>
      </c>
      <c r="AQ22" s="100">
        <v>66247.04901187183</v>
      </c>
      <c r="AR22" s="100">
        <v>4.0022668792003282</v>
      </c>
      <c r="AS22" s="17">
        <v>2927.2938558927967</v>
      </c>
      <c r="AT22" s="17">
        <v>521.56028034000212</v>
      </c>
      <c r="AU22" s="17">
        <v>62144.364491446264</v>
      </c>
      <c r="AV22" s="17">
        <v>3.801189014743191</v>
      </c>
      <c r="AW22" s="100">
        <v>2692.4186789575933</v>
      </c>
      <c r="AX22" s="100">
        <v>504.82484717000136</v>
      </c>
      <c r="AY22" s="100">
        <v>59669.394188218503</v>
      </c>
      <c r="AZ22" s="100">
        <v>3.621386205405404</v>
      </c>
      <c r="BA22" s="18"/>
      <c r="BB22" s="17">
        <v>7099.8663110000043</v>
      </c>
      <c r="BC22" s="17">
        <v>465.00726207800363</v>
      </c>
      <c r="BD22" s="17">
        <v>70726.464042215914</v>
      </c>
      <c r="BE22" s="17">
        <v>4.5957430333928055</v>
      </c>
      <c r="BF22" s="100">
        <v>6572.718176000013</v>
      </c>
      <c r="BG22" s="100">
        <v>453.58359718400254</v>
      </c>
      <c r="BH22" s="100">
        <v>67785.394315456942</v>
      </c>
      <c r="BI22" s="100">
        <v>4.3139012260777125</v>
      </c>
      <c r="BJ22" s="17">
        <v>4606.7483344113898</v>
      </c>
      <c r="BK22" s="17">
        <v>465.00726207800363</v>
      </c>
      <c r="BL22" s="17">
        <v>62219.596469578843</v>
      </c>
      <c r="BM22" s="17">
        <v>4.0959451562549711</v>
      </c>
      <c r="BN22" s="100">
        <v>4046.3215681251859</v>
      </c>
      <c r="BO22" s="100">
        <v>453.58359718400254</v>
      </c>
      <c r="BP22" s="100">
        <v>59164.975393862929</v>
      </c>
      <c r="BQ22" s="100">
        <v>3.809053946155081</v>
      </c>
      <c r="BR22" s="18"/>
      <c r="BS22" s="17">
        <v>4710.6337849999582</v>
      </c>
      <c r="BT22" s="17">
        <v>562.31302848299958</v>
      </c>
      <c r="BU22" s="17">
        <v>72304.644811449718</v>
      </c>
      <c r="BV22" s="17">
        <v>4.3657215238391531</v>
      </c>
      <c r="BW22" s="100">
        <v>4471.8869269999677</v>
      </c>
      <c r="BX22" s="100">
        <v>548.32410540000149</v>
      </c>
      <c r="BY22" s="100">
        <v>70091.114799093819</v>
      </c>
      <c r="BZ22" s="100">
        <v>4.2020254537204256</v>
      </c>
      <c r="CA22" s="17">
        <v>2812.0788008195191</v>
      </c>
      <c r="CB22" s="17">
        <v>562.31302848299958</v>
      </c>
      <c r="CC22" s="17">
        <v>65826.50940772827</v>
      </c>
      <c r="CD22" s="17">
        <v>3.9903534621093484</v>
      </c>
      <c r="CE22" s="100">
        <v>2605.2974643680041</v>
      </c>
      <c r="CF22" s="100">
        <v>548.32410540000149</v>
      </c>
      <c r="CG22" s="100">
        <v>63722.050230068795</v>
      </c>
      <c r="CH22" s="100">
        <v>3.8371296668412356</v>
      </c>
      <c r="CI22" s="18"/>
      <c r="CJ22" s="17">
        <v>7023.356563000003</v>
      </c>
      <c r="CK22" s="17">
        <v>332.84596110299998</v>
      </c>
      <c r="CL22" s="17">
        <v>57249.271973174829</v>
      </c>
      <c r="CM22" s="17">
        <v>3.7395450172861331</v>
      </c>
      <c r="CN22" s="100">
        <v>6506.266187999985</v>
      </c>
      <c r="CO22" s="100">
        <v>329.00593122299983</v>
      </c>
      <c r="CP22" s="100">
        <v>55100.884233022254</v>
      </c>
      <c r="CQ22" s="100">
        <v>3.5070439532677509</v>
      </c>
      <c r="CR22" s="17">
        <v>4366.3152371238375</v>
      </c>
      <c r="CS22" s="17">
        <v>332.84596110299998</v>
      </c>
      <c r="CT22" s="17">
        <v>48183.074983499733</v>
      </c>
      <c r="CU22" s="17">
        <v>3.2293035361688771</v>
      </c>
      <c r="CV22" s="100">
        <v>3818.2796622770179</v>
      </c>
      <c r="CW22" s="100">
        <v>329.00593122299983</v>
      </c>
      <c r="CX22" s="100">
        <v>45929.097889141893</v>
      </c>
      <c r="CY22" s="100">
        <v>2.992511478837661</v>
      </c>
      <c r="CZ22" s="18"/>
      <c r="DA22" s="17">
        <v>11462.199411000005</v>
      </c>
      <c r="DB22" s="17">
        <v>503.20390039800338</v>
      </c>
      <c r="DC22" s="17">
        <v>89431.019138049887</v>
      </c>
      <c r="DD22" s="17">
        <v>6.0305831044447125</v>
      </c>
      <c r="DE22" s="100">
        <v>10767.761804000003</v>
      </c>
      <c r="DF22" s="100">
        <v>488.19287989400368</v>
      </c>
      <c r="DG22" s="100">
        <v>85560.398751300934</v>
      </c>
      <c r="DH22" s="100">
        <v>5.6698024770179662</v>
      </c>
      <c r="DI22" s="17">
        <v>7961.4889606415836</v>
      </c>
      <c r="DJ22" s="17">
        <v>503.20390039800338</v>
      </c>
      <c r="DK22" s="17">
        <v>77486.104981963916</v>
      </c>
      <c r="DL22" s="17">
        <v>5.3502907484767626</v>
      </c>
      <c r="DM22" s="100">
        <v>7252.2509397476024</v>
      </c>
      <c r="DN22" s="100">
        <v>488.19287989400368</v>
      </c>
      <c r="DO22" s="100">
        <v>73564.983510950755</v>
      </c>
      <c r="DP22" s="100">
        <v>4.9885393583958848</v>
      </c>
      <c r="DQ22" s="18"/>
      <c r="DR22" s="17">
        <v>9491.4060639999243</v>
      </c>
      <c r="DS22" s="17">
        <v>522.57553831199994</v>
      </c>
      <c r="DT22" s="17">
        <v>84643.560118416688</v>
      </c>
      <c r="DU22" s="17">
        <v>5.6085053608561006</v>
      </c>
      <c r="DV22" s="100">
        <v>8801.9844189999367</v>
      </c>
      <c r="DW22" s="100">
        <v>506.09376525100095</v>
      </c>
      <c r="DX22" s="100">
        <v>80642.979640546546</v>
      </c>
      <c r="DY22" s="100">
        <v>5.2401909190109359</v>
      </c>
      <c r="DZ22" s="17">
        <v>6601.8549499304845</v>
      </c>
      <c r="EA22" s="17">
        <v>522.57553831199994</v>
      </c>
      <c r="EB22" s="17">
        <v>74784.007180055793</v>
      </c>
      <c r="EC22" s="17">
        <v>5.0492808555970656</v>
      </c>
      <c r="ED22" s="100">
        <v>5875.8315922200945</v>
      </c>
      <c r="EE22" s="100">
        <v>506.09376525100095</v>
      </c>
      <c r="EF22" s="100">
        <v>70658.536534177969</v>
      </c>
      <c r="EG22" s="100">
        <v>4.6760635155113492</v>
      </c>
      <c r="EH22" s="18"/>
      <c r="EI22" s="17">
        <v>12003.54226899998</v>
      </c>
      <c r="EJ22" s="17">
        <v>431.43351811300073</v>
      </c>
      <c r="EK22" s="17">
        <v>84101.118529045663</v>
      </c>
      <c r="EL22" s="17">
        <v>5.7477449750305594</v>
      </c>
      <c r="EM22" s="100">
        <v>11281.938787999954</v>
      </c>
      <c r="EN22" s="100">
        <v>418.36281817000122</v>
      </c>
      <c r="EO22" s="100">
        <v>80331.836433086282</v>
      </c>
      <c r="EP22" s="100">
        <v>5.3866277078960199</v>
      </c>
      <c r="EQ22" s="17">
        <v>8258.176514493829</v>
      </c>
      <c r="ER22" s="17">
        <v>431.43351811300073</v>
      </c>
      <c r="ES22" s="17">
        <v>71321.406223465048</v>
      </c>
      <c r="ET22" s="17">
        <v>5.0389163978445195</v>
      </c>
      <c r="EU22" s="100">
        <v>7509.8430853574055</v>
      </c>
      <c r="EV22" s="100">
        <v>418.36281817000122</v>
      </c>
      <c r="EW22" s="100">
        <v>67460.917802271535</v>
      </c>
      <c r="EX22" s="100">
        <v>4.6753557653221067</v>
      </c>
      <c r="EY22" s="18"/>
      <c r="EZ22" s="17">
        <v>7163.6678069999634</v>
      </c>
      <c r="FA22" s="17">
        <v>957.3934417689926</v>
      </c>
      <c r="FB22" s="17">
        <v>120182.78164787612</v>
      </c>
      <c r="FC22" s="17">
        <v>7.2280451663939971</v>
      </c>
      <c r="FD22" s="100">
        <v>6809.7222069999534</v>
      </c>
      <c r="FE22" s="100">
        <v>929.95487287099513</v>
      </c>
      <c r="FF22" s="100">
        <v>116231.21281849233</v>
      </c>
      <c r="FG22" s="100">
        <v>6.9267964126437507</v>
      </c>
      <c r="FH22" s="17">
        <v>4576.8101435989956</v>
      </c>
      <c r="FI22" s="17">
        <v>957.3934417689926</v>
      </c>
      <c r="FJ22" s="17">
        <v>111356.06114027914</v>
      </c>
      <c r="FK22" s="17">
        <v>6.7117049101892254</v>
      </c>
      <c r="FL22" s="100">
        <v>4202.059849588999</v>
      </c>
      <c r="FM22" s="100">
        <v>929.95487287099513</v>
      </c>
      <c r="FN22" s="100">
        <v>107333.50378227612</v>
      </c>
      <c r="FO22" s="100">
        <v>6.4083915864000156</v>
      </c>
      <c r="FP22" s="18"/>
    </row>
    <row r="23" spans="2:172" s="75" customFormat="1" ht="18">
      <c r="B23" s="4" t="str">
        <f>$B$61</f>
        <v>Gas Furnace Split System: 12 SEER, 80 AFUE Furnace</v>
      </c>
      <c r="C23" s="17">
        <v>4493.6509700000161</v>
      </c>
      <c r="D23" s="17">
        <v>848.94336925599782</v>
      </c>
      <c r="E23" s="17">
        <v>100227.30314637563</v>
      </c>
      <c r="F23" s="17">
        <v>5.8396764995790296</v>
      </c>
      <c r="G23" s="100">
        <v>4404.7804829999941</v>
      </c>
      <c r="H23" s="100">
        <v>820.62730159399894</v>
      </c>
      <c r="I23" s="100">
        <v>97092.457836663496</v>
      </c>
      <c r="J23" s="100">
        <v>5.6519633256182962</v>
      </c>
      <c r="K23" s="17">
        <v>2800.5667974738949</v>
      </c>
      <c r="L23" s="17">
        <v>848.94336925599782</v>
      </c>
      <c r="M23" s="17">
        <v>94450.262917932356</v>
      </c>
      <c r="N23" s="17">
        <v>5.5098916660050419</v>
      </c>
      <c r="O23" s="100">
        <v>2742.0608757174923</v>
      </c>
      <c r="P23" s="100">
        <v>820.62730159399894</v>
      </c>
      <c r="Q23" s="100">
        <v>91419.025755870578</v>
      </c>
      <c r="R23" s="100">
        <v>5.3324629468789873</v>
      </c>
      <c r="S23" s="18"/>
      <c r="T23" s="17">
        <v>6747.4692960000248</v>
      </c>
      <c r="U23" s="17">
        <v>566.49214192700174</v>
      </c>
      <c r="V23" s="17">
        <v>79672.5240763537</v>
      </c>
      <c r="W23" s="17">
        <v>5.0377153927564571</v>
      </c>
      <c r="X23" s="100">
        <v>6233.0750200000275</v>
      </c>
      <c r="Y23" s="100">
        <v>549.36785840300035</v>
      </c>
      <c r="Z23" s="100">
        <v>76204.910439042927</v>
      </c>
      <c r="AA23" s="100">
        <v>4.7446326530460743</v>
      </c>
      <c r="AB23" s="17">
        <v>4400.7173705973764</v>
      </c>
      <c r="AC23" s="17">
        <v>566.49214192700174</v>
      </c>
      <c r="AD23" s="17">
        <v>71665.07796161031</v>
      </c>
      <c r="AE23" s="17">
        <v>4.5662401270540069</v>
      </c>
      <c r="AF23" s="100">
        <v>3864.8157532135911</v>
      </c>
      <c r="AG23" s="100">
        <v>549.36785840300035</v>
      </c>
      <c r="AH23" s="100">
        <v>68124.078264470256</v>
      </c>
      <c r="AI23" s="100">
        <v>4.270010833780888</v>
      </c>
      <c r="AJ23" s="18"/>
      <c r="AK23" s="17">
        <v>4844.4208030000091</v>
      </c>
      <c r="AL23" s="17">
        <v>521.56028034000212</v>
      </c>
      <c r="AM23" s="17">
        <v>68685.870032748673</v>
      </c>
      <c r="AN23" s="17">
        <v>4.1802853524437094</v>
      </c>
      <c r="AO23" s="100">
        <v>4593.5407670000304</v>
      </c>
      <c r="AP23" s="100">
        <v>504.82484717000136</v>
      </c>
      <c r="AQ23" s="100">
        <v>66156.288909711613</v>
      </c>
      <c r="AR23" s="100">
        <v>3.9947488337253874</v>
      </c>
      <c r="AS23" s="17">
        <v>2895.4209380183952</v>
      </c>
      <c r="AT23" s="17">
        <v>521.56028034000212</v>
      </c>
      <c r="AU23" s="17">
        <v>62035.609633450302</v>
      </c>
      <c r="AV23" s="17">
        <v>3.7904049215931956</v>
      </c>
      <c r="AW23" s="100">
        <v>2674.7545184791934</v>
      </c>
      <c r="AX23" s="100">
        <v>504.82484717000136</v>
      </c>
      <c r="AY23" s="100">
        <v>59609.121599683735</v>
      </c>
      <c r="AZ23" s="100">
        <v>3.6158773098927535</v>
      </c>
      <c r="BA23" s="18"/>
      <c r="BB23" s="17">
        <v>6935.9077580000121</v>
      </c>
      <c r="BC23" s="17">
        <v>465.00726207800363</v>
      </c>
      <c r="BD23" s="17">
        <v>70167.014505182524</v>
      </c>
      <c r="BE23" s="17">
        <v>4.5435668129302895</v>
      </c>
      <c r="BF23" s="100">
        <v>6436.9234299999925</v>
      </c>
      <c r="BG23" s="100">
        <v>453.58359718400254</v>
      </c>
      <c r="BH23" s="100">
        <v>67322.043630840431</v>
      </c>
      <c r="BI23" s="100">
        <v>4.2734983153650692</v>
      </c>
      <c r="BJ23" s="17">
        <v>4452.8592535217758</v>
      </c>
      <c r="BK23" s="17">
        <v>465.00726207800363</v>
      </c>
      <c r="BL23" s="17">
        <v>61694.505381112154</v>
      </c>
      <c r="BM23" s="17">
        <v>4.0454094984359177</v>
      </c>
      <c r="BN23" s="100">
        <v>3920.1761737737893</v>
      </c>
      <c r="BO23" s="100">
        <v>453.58359718400254</v>
      </c>
      <c r="BP23" s="100">
        <v>58734.549647980755</v>
      </c>
      <c r="BQ23" s="100">
        <v>3.7702379604659262</v>
      </c>
      <c r="BR23" s="18"/>
      <c r="BS23" s="17">
        <v>4681.9544229999719</v>
      </c>
      <c r="BT23" s="17">
        <v>562.31302848299958</v>
      </c>
      <c r="BU23" s="17">
        <v>72206.786813195082</v>
      </c>
      <c r="BV23" s="17">
        <v>4.356372890397795</v>
      </c>
      <c r="BW23" s="100">
        <v>4455.2200889999767</v>
      </c>
      <c r="BX23" s="100">
        <v>548.32410540000149</v>
      </c>
      <c r="BY23" s="100">
        <v>70034.245214480528</v>
      </c>
      <c r="BZ23" s="100">
        <v>4.1971001046997634</v>
      </c>
      <c r="CA23" s="17">
        <v>2789.3709315770197</v>
      </c>
      <c r="CB23" s="17">
        <v>562.31302848299958</v>
      </c>
      <c r="CC23" s="17">
        <v>65749.026978771173</v>
      </c>
      <c r="CD23" s="17">
        <v>3.9824187693758994</v>
      </c>
      <c r="CE23" s="100">
        <v>2594.5868309215052</v>
      </c>
      <c r="CF23" s="100">
        <v>548.32410540000149</v>
      </c>
      <c r="CG23" s="100">
        <v>63685.504049260657</v>
      </c>
      <c r="CH23" s="100">
        <v>3.833632862390667</v>
      </c>
      <c r="CI23" s="18"/>
      <c r="CJ23" s="17">
        <v>6860.0330910000011</v>
      </c>
      <c r="CK23" s="17">
        <v>332.84596110299998</v>
      </c>
      <c r="CL23" s="17">
        <v>56691.989421424747</v>
      </c>
      <c r="CM23" s="17">
        <v>3.6941244575371592</v>
      </c>
      <c r="CN23" s="100">
        <v>6370.467918999997</v>
      </c>
      <c r="CO23" s="100">
        <v>329.00593122299983</v>
      </c>
      <c r="CP23" s="100">
        <v>54637.521527436635</v>
      </c>
      <c r="CQ23" s="100">
        <v>3.4729013842215717</v>
      </c>
      <c r="CR23" s="17">
        <v>4212.0946311598191</v>
      </c>
      <c r="CS23" s="17">
        <v>332.84596110299998</v>
      </c>
      <c r="CT23" s="17">
        <v>47656.852685065664</v>
      </c>
      <c r="CU23" s="17">
        <v>3.1850768926396866</v>
      </c>
      <c r="CV23" s="100">
        <v>3690.5722707156174</v>
      </c>
      <c r="CW23" s="100">
        <v>329.00593122299983</v>
      </c>
      <c r="CX23" s="100">
        <v>45493.342390099569</v>
      </c>
      <c r="CY23" s="100">
        <v>2.9594176868549567</v>
      </c>
      <c r="CZ23" s="18"/>
      <c r="DA23" s="17">
        <v>11052.799293000002</v>
      </c>
      <c r="DB23" s="17">
        <v>503.20390039800338</v>
      </c>
      <c r="DC23" s="17">
        <v>88034.088619417365</v>
      </c>
      <c r="DD23" s="17">
        <v>5.9087286306701792</v>
      </c>
      <c r="DE23" s="100">
        <v>10396.884190999985</v>
      </c>
      <c r="DF23" s="100">
        <v>488.19287989400368</v>
      </c>
      <c r="DG23" s="100">
        <v>84294.912412879057</v>
      </c>
      <c r="DH23" s="100">
        <v>5.5634135819433999</v>
      </c>
      <c r="DI23" s="17">
        <v>7564.5830863611736</v>
      </c>
      <c r="DJ23" s="17">
        <v>503.20390039800338</v>
      </c>
      <c r="DK23" s="17">
        <v>76131.806572096757</v>
      </c>
      <c r="DL23" s="17">
        <v>5.2298385403403342</v>
      </c>
      <c r="DM23" s="100">
        <v>6893.0652201231987</v>
      </c>
      <c r="DN23" s="100">
        <v>488.19287989400368</v>
      </c>
      <c r="DO23" s="100">
        <v>72339.391549591543</v>
      </c>
      <c r="DP23" s="100">
        <v>4.8834352215918058</v>
      </c>
      <c r="DQ23" s="18"/>
      <c r="DR23" s="17">
        <v>9194.6673349999492</v>
      </c>
      <c r="DS23" s="17">
        <v>522.57553831199994</v>
      </c>
      <c r="DT23" s="17">
        <v>83631.046031646722</v>
      </c>
      <c r="DU23" s="17">
        <v>5.5170757603920615</v>
      </c>
      <c r="DV23" s="100">
        <v>8543.107279999942</v>
      </c>
      <c r="DW23" s="100">
        <v>506.09376525100095</v>
      </c>
      <c r="DX23" s="100">
        <v>79759.654599479094</v>
      </c>
      <c r="DY23" s="100">
        <v>5.1640566225415823</v>
      </c>
      <c r="DZ23" s="17">
        <v>6316.5104375209812</v>
      </c>
      <c r="EA23" s="17">
        <v>522.57553831199994</v>
      </c>
      <c r="EB23" s="17">
        <v>73810.371755482833</v>
      </c>
      <c r="EC23" s="17">
        <v>4.959309506308192</v>
      </c>
      <c r="ED23" s="100">
        <v>5626.625985598499</v>
      </c>
      <c r="EE23" s="100">
        <v>506.09376525100095</v>
      </c>
      <c r="EF23" s="100">
        <v>69808.212115600152</v>
      </c>
      <c r="EG23" s="100">
        <v>4.6011263788002115</v>
      </c>
      <c r="EH23" s="18"/>
      <c r="EI23" s="17">
        <v>11561.426009999981</v>
      </c>
      <c r="EJ23" s="17">
        <v>431.43351811300073</v>
      </c>
      <c r="EK23" s="17">
        <v>82592.555957061413</v>
      </c>
      <c r="EL23" s="17">
        <v>5.6193119100887188</v>
      </c>
      <c r="EM23" s="100">
        <v>10880.010281999976</v>
      </c>
      <c r="EN23" s="100">
        <v>418.36281817000122</v>
      </c>
      <c r="EO23" s="100">
        <v>78960.400100623519</v>
      </c>
      <c r="EP23" s="100">
        <v>5.2743092014963722</v>
      </c>
      <c r="EQ23" s="17">
        <v>7830.8268087594361</v>
      </c>
      <c r="ER23" s="17">
        <v>431.43351811300073</v>
      </c>
      <c r="ES23" s="17">
        <v>69863.229198540503</v>
      </c>
      <c r="ET23" s="17">
        <v>4.9119058343770758</v>
      </c>
      <c r="EU23" s="100">
        <v>7122.2571671388187</v>
      </c>
      <c r="EV23" s="100">
        <v>418.36281817000122</v>
      </c>
      <c r="EW23" s="100">
        <v>66138.420387281163</v>
      </c>
      <c r="EX23" s="100">
        <v>4.5643719263055624</v>
      </c>
      <c r="EY23" s="18"/>
      <c r="EZ23" s="17">
        <v>7026.832338999975</v>
      </c>
      <c r="FA23" s="17">
        <v>957.3934417689926</v>
      </c>
      <c r="FB23" s="17">
        <v>119715.87987409464</v>
      </c>
      <c r="FC23" s="17">
        <v>7.1864911939259031</v>
      </c>
      <c r="FD23" s="100">
        <v>6690.2141459999457</v>
      </c>
      <c r="FE23" s="100">
        <v>929.95487287099513</v>
      </c>
      <c r="FF23" s="100">
        <v>115823.43458323178</v>
      </c>
      <c r="FG23" s="100">
        <v>6.8927941224081275</v>
      </c>
      <c r="FH23" s="17">
        <v>4448.6363265969876</v>
      </c>
      <c r="FI23" s="17">
        <v>957.3934417689926</v>
      </c>
      <c r="FJ23" s="17">
        <v>110918.7141323339</v>
      </c>
      <c r="FK23" s="17">
        <v>6.6714683568931754</v>
      </c>
      <c r="FL23" s="100">
        <v>4089.9301426829975</v>
      </c>
      <c r="FM23" s="100">
        <v>929.95487287099513</v>
      </c>
      <c r="FN23" s="100">
        <v>106950.90152415389</v>
      </c>
      <c r="FO23" s="100">
        <v>6.3754963644361977</v>
      </c>
      <c r="FP23" s="18"/>
    </row>
    <row r="24" spans="2:172" s="75" customFormat="1" ht="18">
      <c r="B24" s="4" t="str">
        <f>$B$62</f>
        <v>Gas Furnace Split System: 13 SEER, 80 AFUE Furnace</v>
      </c>
      <c r="C24" s="17">
        <v>4478.8257380000059</v>
      </c>
      <c r="D24" s="17">
        <v>848.96614692399623</v>
      </c>
      <c r="E24" s="17">
        <v>100178.99514605897</v>
      </c>
      <c r="F24" s="17">
        <v>5.8344434195584371</v>
      </c>
      <c r="G24" s="100">
        <v>4399.8239959999937</v>
      </c>
      <c r="H24" s="100">
        <v>820.65145265999922</v>
      </c>
      <c r="I24" s="100">
        <v>97077.960715711335</v>
      </c>
      <c r="J24" s="100">
        <v>5.6505230253667849</v>
      </c>
      <c r="K24" s="17">
        <v>2792.2710490335912</v>
      </c>
      <c r="L24" s="17">
        <v>848.96614692399623</v>
      </c>
      <c r="M24" s="17">
        <v>94424.234429649106</v>
      </c>
      <c r="N24" s="17">
        <v>5.5065976142761679</v>
      </c>
      <c r="O24" s="100">
        <v>2740.7533888992916</v>
      </c>
      <c r="P24" s="100">
        <v>820.65145265999922</v>
      </c>
      <c r="Q24" s="100">
        <v>91416.97953439875</v>
      </c>
      <c r="R24" s="100">
        <v>5.3319968900503554</v>
      </c>
      <c r="S24" s="18"/>
      <c r="T24" s="17">
        <v>6396.5345340000204</v>
      </c>
      <c r="U24" s="17">
        <v>566.50353502000075</v>
      </c>
      <c r="V24" s="17">
        <v>78476.224846842902</v>
      </c>
      <c r="W24" s="17">
        <v>4.9283277182794505</v>
      </c>
      <c r="X24" s="100">
        <v>5925.6890200000162</v>
      </c>
      <c r="Y24" s="100">
        <v>549.38681115700058</v>
      </c>
      <c r="Z24" s="100">
        <v>75157.96164840291</v>
      </c>
      <c r="AA24" s="100">
        <v>4.6523882529943705</v>
      </c>
      <c r="AB24" s="17">
        <v>4087.308653667983</v>
      </c>
      <c r="AC24" s="17">
        <v>566.50353502000075</v>
      </c>
      <c r="AD24" s="17">
        <v>70596.822851526755</v>
      </c>
      <c r="AE24" s="17">
        <v>4.4630386946142186</v>
      </c>
      <c r="AF24" s="100">
        <v>3597.4102686632846</v>
      </c>
      <c r="AG24" s="100">
        <v>549.38681115700058</v>
      </c>
      <c r="AH24" s="100">
        <v>67213.548589816797</v>
      </c>
      <c r="AI24" s="100">
        <v>4.1846106204476934</v>
      </c>
      <c r="AJ24" s="18"/>
      <c r="AK24" s="17">
        <v>4740.3926080000056</v>
      </c>
      <c r="AL24" s="17">
        <v>521.56338097500134</v>
      </c>
      <c r="AM24" s="17">
        <v>68331.221330961271</v>
      </c>
      <c r="AN24" s="17">
        <v>4.1479123140798215</v>
      </c>
      <c r="AO24" s="100">
        <v>4520.3091620000314</v>
      </c>
      <c r="AP24" s="100">
        <v>504.83274702000244</v>
      </c>
      <c r="AQ24" s="100">
        <v>65907.202406027034</v>
      </c>
      <c r="AR24" s="100">
        <v>3.9740986516735908</v>
      </c>
      <c r="AS24" s="17">
        <v>2820.4562100052003</v>
      </c>
      <c r="AT24" s="17">
        <v>521.56338097500134</v>
      </c>
      <c r="AU24" s="17">
        <v>61780.12954990728</v>
      </c>
      <c r="AV24" s="17">
        <v>3.7645177581013876</v>
      </c>
      <c r="AW24" s="100">
        <v>2632.9508058471997</v>
      </c>
      <c r="AX24" s="100">
        <v>504.83274702000244</v>
      </c>
      <c r="AY24" s="100">
        <v>59467.271464663703</v>
      </c>
      <c r="AZ24" s="100">
        <v>3.6024327268613097</v>
      </c>
      <c r="BA24" s="18"/>
      <c r="BB24" s="17">
        <v>6546.6030349999946</v>
      </c>
      <c r="BC24" s="17">
        <v>465.00838720800272</v>
      </c>
      <c r="BD24" s="17">
        <v>68838.764800645149</v>
      </c>
      <c r="BE24" s="17">
        <v>4.4231063973898337</v>
      </c>
      <c r="BF24" s="100">
        <v>6092.0739949999797</v>
      </c>
      <c r="BG24" s="100">
        <v>453.58833148700262</v>
      </c>
      <c r="BH24" s="100">
        <v>66145.842509999493</v>
      </c>
      <c r="BI24" s="100">
        <v>4.171947692476615</v>
      </c>
      <c r="BJ24" s="17">
        <v>4103.3636022265891</v>
      </c>
      <c r="BK24" s="17">
        <v>465.00838720800272</v>
      </c>
      <c r="BL24" s="17">
        <v>60502.089802501709</v>
      </c>
      <c r="BM24" s="17">
        <v>3.9315894213813936</v>
      </c>
      <c r="BN24" s="100">
        <v>3614.9252586469875</v>
      </c>
      <c r="BO24" s="100">
        <v>453.58833148700262</v>
      </c>
      <c r="BP24" s="100">
        <v>57693.464220739996</v>
      </c>
      <c r="BQ24" s="100">
        <v>3.6753862940713811</v>
      </c>
      <c r="BR24" s="18"/>
      <c r="BS24" s="17">
        <v>4600.7936819999732</v>
      </c>
      <c r="BT24" s="17">
        <v>562.33321320300035</v>
      </c>
      <c r="BU24" s="17">
        <v>71931.873474399428</v>
      </c>
      <c r="BV24" s="17">
        <v>4.3302103468881494</v>
      </c>
      <c r="BW24" s="100">
        <v>4405.1215179999763</v>
      </c>
      <c r="BX24" s="100">
        <v>548.3523118650013</v>
      </c>
      <c r="BY24" s="100">
        <v>69866.122522928577</v>
      </c>
      <c r="BZ24" s="100">
        <v>4.1824143660175297</v>
      </c>
      <c r="CA24" s="17">
        <v>2730.5293485535176</v>
      </c>
      <c r="CB24" s="17">
        <v>562.33321320300035</v>
      </c>
      <c r="CC24" s="17">
        <v>65550.269731673441</v>
      </c>
      <c r="CD24" s="17">
        <v>3.9616324924858244</v>
      </c>
      <c r="CE24" s="100">
        <v>2568.0930390805006</v>
      </c>
      <c r="CF24" s="100">
        <v>548.3523118650013</v>
      </c>
      <c r="CG24" s="100">
        <v>63597.924168868267</v>
      </c>
      <c r="CH24" s="100">
        <v>3.8247327171880157</v>
      </c>
      <c r="CI24" s="18"/>
      <c r="CJ24" s="17">
        <v>6461.8972380000014</v>
      </c>
      <c r="CK24" s="17">
        <v>332.84516864199935</v>
      </c>
      <c r="CL24" s="17">
        <v>55333.414905869256</v>
      </c>
      <c r="CM24" s="17">
        <v>3.5849154428541552</v>
      </c>
      <c r="CN24" s="100">
        <v>6029.2365699999855</v>
      </c>
      <c r="CO24" s="100">
        <v>329.00860308299951</v>
      </c>
      <c r="CP24" s="100">
        <v>53473.459578259703</v>
      </c>
      <c r="CQ24" s="100">
        <v>3.3869310346674819</v>
      </c>
      <c r="CR24" s="17">
        <v>3850.5627241634174</v>
      </c>
      <c r="CS24" s="17">
        <v>332.84516864199935</v>
      </c>
      <c r="CT24" s="17">
        <v>46423.175957826898</v>
      </c>
      <c r="CU24" s="17">
        <v>3.0809439075519967</v>
      </c>
      <c r="CV24" s="100">
        <v>3382.3641110108188</v>
      </c>
      <c r="CW24" s="100">
        <v>329.00860308299951</v>
      </c>
      <c r="CX24" s="100">
        <v>44441.960186044409</v>
      </c>
      <c r="CY24" s="100">
        <v>2.8779191615175317</v>
      </c>
      <c r="CZ24" s="18"/>
      <c r="DA24" s="17">
        <v>10136.648316999997</v>
      </c>
      <c r="DB24" s="17">
        <v>503.21842593700268</v>
      </c>
      <c r="DC24" s="17">
        <v>84909.505782068649</v>
      </c>
      <c r="DD24" s="17">
        <v>5.6462644341334327</v>
      </c>
      <c r="DE24" s="100">
        <v>9502.3829590000023</v>
      </c>
      <c r="DF24" s="100">
        <v>488.21353598300311</v>
      </c>
      <c r="DG24" s="100">
        <v>81244.814588022578</v>
      </c>
      <c r="DH24" s="100">
        <v>5.3113882935654937</v>
      </c>
      <c r="DI24" s="17">
        <v>6698.725191416388</v>
      </c>
      <c r="DJ24" s="17">
        <v>503.21842593700268</v>
      </c>
      <c r="DK24" s="17">
        <v>73178.830768339787</v>
      </c>
      <c r="DL24" s="17">
        <v>4.973182823893544</v>
      </c>
      <c r="DM24" s="100">
        <v>6046.1868630287736</v>
      </c>
      <c r="DN24" s="100">
        <v>488.21353598300311</v>
      </c>
      <c r="DO24" s="100">
        <v>69451.789641115305</v>
      </c>
      <c r="DP24" s="100">
        <v>4.6369113835441809</v>
      </c>
      <c r="DQ24" s="18"/>
      <c r="DR24" s="17">
        <v>8509.6715119999535</v>
      </c>
      <c r="DS24" s="17">
        <v>522.57935391200056</v>
      </c>
      <c r="DT24" s="17">
        <v>81294.125944155589</v>
      </c>
      <c r="DU24" s="17">
        <v>5.3133526691716089</v>
      </c>
      <c r="DV24" s="100">
        <v>7894.7243189999162</v>
      </c>
      <c r="DW24" s="100">
        <v>506.10232285300089</v>
      </c>
      <c r="DX24" s="100">
        <v>77548.136923132464</v>
      </c>
      <c r="DY24" s="100">
        <v>4.9764562778027335</v>
      </c>
      <c r="DZ24" s="17">
        <v>5676.4365019745992</v>
      </c>
      <c r="EA24" s="17">
        <v>522.57935391200056</v>
      </c>
      <c r="EB24" s="17">
        <v>71626.731437047667</v>
      </c>
      <c r="EC24" s="17">
        <v>4.7614901236853706</v>
      </c>
      <c r="ED24" s="100">
        <v>5019.9582202245001</v>
      </c>
      <c r="EE24" s="100">
        <v>506.10232285300089</v>
      </c>
      <c r="EF24" s="100">
        <v>67739.032526856914</v>
      </c>
      <c r="EG24" s="100">
        <v>4.4188698700795115</v>
      </c>
      <c r="EH24" s="18"/>
      <c r="EI24" s="17">
        <v>10576.991016999946</v>
      </c>
      <c r="EJ24" s="17">
        <v>431.44108421200099</v>
      </c>
      <c r="EK24" s="17">
        <v>79234.282549946292</v>
      </c>
      <c r="EL24" s="17">
        <v>5.3439856071151866</v>
      </c>
      <c r="EM24" s="100">
        <v>9915.1471659999515</v>
      </c>
      <c r="EN24" s="100">
        <v>418.37445608500235</v>
      </c>
      <c r="EO24" s="100">
        <v>75669.315859495313</v>
      </c>
      <c r="EP24" s="100">
        <v>5.0088833429692912</v>
      </c>
      <c r="EQ24" s="17">
        <v>6907.1957467790126</v>
      </c>
      <c r="ER24" s="17">
        <v>431.44108421200099</v>
      </c>
      <c r="ES24" s="17">
        <v>66712.427316614645</v>
      </c>
      <c r="ET24" s="17">
        <v>4.6426968598887166</v>
      </c>
      <c r="EU24" s="100">
        <v>6214.4745045354375</v>
      </c>
      <c r="EV24" s="100">
        <v>418.37445608500235</v>
      </c>
      <c r="EW24" s="100">
        <v>63042.102644405786</v>
      </c>
      <c r="EX24" s="100">
        <v>4.3045842480787417</v>
      </c>
      <c r="EY24" s="18"/>
      <c r="EZ24" s="17">
        <v>6724.8538069999868</v>
      </c>
      <c r="FA24" s="17">
        <v>957.39301505899266</v>
      </c>
      <c r="FB24" s="17">
        <v>118685.44417491619</v>
      </c>
      <c r="FC24" s="17">
        <v>7.0976572680740961</v>
      </c>
      <c r="FD24" s="100">
        <v>6404.3149029999604</v>
      </c>
      <c r="FE24" s="100">
        <v>929.95491446099402</v>
      </c>
      <c r="FF24" s="100">
        <v>114847.91049922169</v>
      </c>
      <c r="FG24" s="100">
        <v>6.8118505881962923</v>
      </c>
      <c r="FH24" s="17">
        <v>4181.1566215170069</v>
      </c>
      <c r="FI24" s="17">
        <v>957.39301505899266</v>
      </c>
      <c r="FJ24" s="17">
        <v>110005.99326044231</v>
      </c>
      <c r="FK24" s="17">
        <v>6.5880785255560488</v>
      </c>
      <c r="FL24" s="100">
        <v>3836.5420932270085</v>
      </c>
      <c r="FM24" s="100">
        <v>929.95491446099402</v>
      </c>
      <c r="FN24" s="100">
        <v>106086.31018408301</v>
      </c>
      <c r="FO24" s="100">
        <v>6.2997085094015457</v>
      </c>
      <c r="FP24" s="18"/>
    </row>
    <row r="25" spans="2:172" s="75" customFormat="1" ht="18">
      <c r="B25" s="4" t="str">
        <f>$B$63</f>
        <v>Gas Furnace Split System: 14 SEER, 80 AFUE Furnace</v>
      </c>
      <c r="C25" s="17">
        <v>4469.5032450000062</v>
      </c>
      <c r="D25" s="17">
        <v>848.96614692399623</v>
      </c>
      <c r="E25" s="17">
        <v>100147.18549479394</v>
      </c>
      <c r="F25" s="17">
        <v>5.8310627465332319</v>
      </c>
      <c r="G25" s="100">
        <v>4396.9914899999967</v>
      </c>
      <c r="H25" s="100">
        <v>820.65145265999922</v>
      </c>
      <c r="I25" s="100">
        <v>97068.295808688505</v>
      </c>
      <c r="J25" s="100">
        <v>5.6496331507754727</v>
      </c>
      <c r="K25" s="17">
        <v>2787.2959481838925</v>
      </c>
      <c r="L25" s="17">
        <v>848.96614692399623</v>
      </c>
      <c r="M25" s="17">
        <v>94407.258689035807</v>
      </c>
      <c r="N25" s="17">
        <v>5.5045197888881603</v>
      </c>
      <c r="O25" s="100">
        <v>2740.0710636119916</v>
      </c>
      <c r="P25" s="100">
        <v>820.65145265999922</v>
      </c>
      <c r="Q25" s="100">
        <v>91414.651344992948</v>
      </c>
      <c r="R25" s="100">
        <v>5.3316831161594482</v>
      </c>
      <c r="S25" s="18"/>
      <c r="T25" s="17">
        <v>6120.3946290000204</v>
      </c>
      <c r="U25" s="17">
        <v>566.50353502000075</v>
      </c>
      <c r="V25" s="17">
        <v>77533.996831396216</v>
      </c>
      <c r="W25" s="17">
        <v>4.8391948454822078</v>
      </c>
      <c r="X25" s="100">
        <v>5705.964333000029</v>
      </c>
      <c r="Y25" s="100">
        <v>549.38681115700058</v>
      </c>
      <c r="Z25" s="100">
        <v>74408.230254902766</v>
      </c>
      <c r="AA25" s="100">
        <v>4.5852473768117221</v>
      </c>
      <c r="AB25" s="17">
        <v>3838.8874114732926</v>
      </c>
      <c r="AC25" s="17">
        <v>566.50353502000075</v>
      </c>
      <c r="AD25" s="17">
        <v>69749.174794184553</v>
      </c>
      <c r="AE25" s="17">
        <v>4.378707913595612</v>
      </c>
      <c r="AF25" s="100">
        <v>3407.1329563793956</v>
      </c>
      <c r="AG25" s="100">
        <v>549.38681115700058</v>
      </c>
      <c r="AH25" s="100">
        <v>66564.295761480447</v>
      </c>
      <c r="AI25" s="100">
        <v>4.122675202309031</v>
      </c>
      <c r="AJ25" s="18"/>
      <c r="AK25" s="17">
        <v>4667.6751140000179</v>
      </c>
      <c r="AL25" s="17">
        <v>521.56338097500134</v>
      </c>
      <c r="AM25" s="17">
        <v>68083.099060984154</v>
      </c>
      <c r="AN25" s="17">
        <v>4.1249915983796521</v>
      </c>
      <c r="AO25" s="100">
        <v>4472.3135570000222</v>
      </c>
      <c r="AP25" s="100">
        <v>504.83274702000244</v>
      </c>
      <c r="AQ25" s="100">
        <v>65743.4346823823</v>
      </c>
      <c r="AR25" s="100">
        <v>3.9605257691748101</v>
      </c>
      <c r="AS25" s="17">
        <v>2768.4976755672001</v>
      </c>
      <c r="AT25" s="17">
        <v>521.56338097500134</v>
      </c>
      <c r="AU25" s="17">
        <v>61602.83975621</v>
      </c>
      <c r="AV25" s="17">
        <v>3.746385752431121</v>
      </c>
      <c r="AW25" s="100">
        <v>2606.7294828079998</v>
      </c>
      <c r="AX25" s="100">
        <v>504.83274702000244</v>
      </c>
      <c r="AY25" s="100">
        <v>59377.800639468733</v>
      </c>
      <c r="AZ25" s="100">
        <v>3.5939098417717328</v>
      </c>
      <c r="BA25" s="18"/>
      <c r="BB25" s="17">
        <v>6243.8334629999845</v>
      </c>
      <c r="BC25" s="17">
        <v>465.00838720800272</v>
      </c>
      <c r="BD25" s="17">
        <v>67805.672633241047</v>
      </c>
      <c r="BE25" s="17">
        <v>4.3263367904383756</v>
      </c>
      <c r="BF25" s="100">
        <v>5844.129160999978</v>
      </c>
      <c r="BG25" s="100">
        <v>453.58833148700262</v>
      </c>
      <c r="BH25" s="100">
        <v>65299.820024114728</v>
      </c>
      <c r="BI25" s="100">
        <v>4.0980581169673185</v>
      </c>
      <c r="BJ25" s="17">
        <v>3831.9422766853922</v>
      </c>
      <c r="BK25" s="17">
        <v>465.00838720800272</v>
      </c>
      <c r="BL25" s="17">
        <v>59575.962240769572</v>
      </c>
      <c r="BM25" s="17">
        <v>3.8401590323207686</v>
      </c>
      <c r="BN25" s="100">
        <v>3398.8361373167863</v>
      </c>
      <c r="BO25" s="100">
        <v>453.58833148700262</v>
      </c>
      <c r="BP25" s="100">
        <v>56956.137886284363</v>
      </c>
      <c r="BQ25" s="100">
        <v>3.6070713180839888</v>
      </c>
      <c r="BR25" s="18"/>
      <c r="BS25" s="17">
        <v>4549.2782779999798</v>
      </c>
      <c r="BT25" s="17">
        <v>562.33321320300035</v>
      </c>
      <c r="BU25" s="17">
        <v>71756.095703794883</v>
      </c>
      <c r="BV25" s="17">
        <v>4.3133868618583353</v>
      </c>
      <c r="BW25" s="100">
        <v>4375.5490779999727</v>
      </c>
      <c r="BX25" s="100">
        <v>548.3523118650013</v>
      </c>
      <c r="BY25" s="100">
        <v>69765.217217506957</v>
      </c>
      <c r="BZ25" s="100">
        <v>4.1736730136066367</v>
      </c>
      <c r="CA25" s="17">
        <v>2693.8236577685138</v>
      </c>
      <c r="CB25" s="17">
        <v>562.33321320300035</v>
      </c>
      <c r="CC25" s="17">
        <v>65425.024775918289</v>
      </c>
      <c r="CD25" s="17">
        <v>3.948480826793789</v>
      </c>
      <c r="CE25" s="100">
        <v>2554.1420757660007</v>
      </c>
      <c r="CF25" s="100">
        <v>548.3523118650013</v>
      </c>
      <c r="CG25" s="100">
        <v>63550.321528904329</v>
      </c>
      <c r="CH25" s="100">
        <v>3.8198895666202208</v>
      </c>
      <c r="CI25" s="18"/>
      <c r="CJ25" s="17">
        <v>6161.1521049999947</v>
      </c>
      <c r="CK25" s="17">
        <v>332.84516864199935</v>
      </c>
      <c r="CL25" s="17">
        <v>54307.230407754614</v>
      </c>
      <c r="CM25" s="17">
        <v>3.5010680364358429</v>
      </c>
      <c r="CN25" s="100">
        <v>5780.4526980000137</v>
      </c>
      <c r="CO25" s="100">
        <v>329.00860308299951</v>
      </c>
      <c r="CP25" s="100">
        <v>52624.574177253722</v>
      </c>
      <c r="CQ25" s="100">
        <v>3.3243881058039442</v>
      </c>
      <c r="CR25" s="17">
        <v>3580.8677087494143</v>
      </c>
      <c r="CS25" s="17">
        <v>332.84516864199935</v>
      </c>
      <c r="CT25" s="17">
        <v>45502.938807932158</v>
      </c>
      <c r="CU25" s="17">
        <v>3.0016619567579323</v>
      </c>
      <c r="CV25" s="100">
        <v>3161.9627764250199</v>
      </c>
      <c r="CW25" s="100">
        <v>329.00860308299951</v>
      </c>
      <c r="CX25" s="100">
        <v>43689.919976250821</v>
      </c>
      <c r="CY25" s="100">
        <v>2.8195313180639467</v>
      </c>
      <c r="CZ25" s="18"/>
      <c r="DA25" s="17">
        <v>9375.5613490000505</v>
      </c>
      <c r="DB25" s="17">
        <v>503.21842593700268</v>
      </c>
      <c r="DC25" s="17">
        <v>82312.570495077292</v>
      </c>
      <c r="DD25" s="17">
        <v>5.4185305404988009</v>
      </c>
      <c r="DE25" s="100">
        <v>8821.1430700000237</v>
      </c>
      <c r="DF25" s="100">
        <v>488.21353598300311</v>
      </c>
      <c r="DG25" s="100">
        <v>78920.328713170195</v>
      </c>
      <c r="DH25" s="100">
        <v>5.1155003556604539</v>
      </c>
      <c r="DI25" s="17">
        <v>5981.9197447184088</v>
      </c>
      <c r="DJ25" s="17">
        <v>503.21842593700268</v>
      </c>
      <c r="DK25" s="17">
        <v>70732.990231443735</v>
      </c>
      <c r="DL25" s="17">
        <v>4.7510373212478756</v>
      </c>
      <c r="DM25" s="100">
        <v>5405.9480382303645</v>
      </c>
      <c r="DN25" s="100">
        <v>488.21353598300311</v>
      </c>
      <c r="DO25" s="100">
        <v>67267.205137467667</v>
      </c>
      <c r="DP25" s="100">
        <v>4.4460992366456722</v>
      </c>
      <c r="DQ25" s="18"/>
      <c r="DR25" s="17">
        <v>7960.3325059999243</v>
      </c>
      <c r="DS25" s="17">
        <v>522.57935391200056</v>
      </c>
      <c r="DT25" s="17">
        <v>79419.704348222644</v>
      </c>
      <c r="DU25" s="17">
        <v>5.1432258695509869</v>
      </c>
      <c r="DV25" s="100">
        <v>7421.8804999999293</v>
      </c>
      <c r="DW25" s="100">
        <v>506.10232285300089</v>
      </c>
      <c r="DX25" s="100">
        <v>75934.727614569842</v>
      </c>
      <c r="DY25" s="100">
        <v>4.8370732583706078</v>
      </c>
      <c r="DZ25" s="17">
        <v>5163.6125003654297</v>
      </c>
      <c r="EA25" s="17">
        <v>522.57935391200056</v>
      </c>
      <c r="EB25" s="17">
        <v>69876.904148196947</v>
      </c>
      <c r="EC25" s="17">
        <v>4.5964400847090872</v>
      </c>
      <c r="ED25" s="100">
        <v>4582.4404175665259</v>
      </c>
      <c r="EE25" s="100">
        <v>506.10232285300089</v>
      </c>
      <c r="EF25" s="100">
        <v>66246.160531695539</v>
      </c>
      <c r="EG25" s="100">
        <v>4.2843064394256931</v>
      </c>
      <c r="EH25" s="18"/>
      <c r="EI25" s="17">
        <v>9754.2933219999868</v>
      </c>
      <c r="EJ25" s="17">
        <v>431.44108421200099</v>
      </c>
      <c r="EK25" s="17">
        <v>76427.122836929135</v>
      </c>
      <c r="EL25" s="17">
        <v>5.1037514849861214</v>
      </c>
      <c r="EM25" s="100">
        <v>9176.1217609999585</v>
      </c>
      <c r="EN25" s="100">
        <v>418.37445608500235</v>
      </c>
      <c r="EO25" s="100">
        <v>73147.657714078639</v>
      </c>
      <c r="EP25" s="100">
        <v>4.8019492015924197</v>
      </c>
      <c r="EQ25" s="17">
        <v>6137.3375616912135</v>
      </c>
      <c r="ER25" s="17">
        <v>431.44108421200099</v>
      </c>
      <c r="ES25" s="17">
        <v>64085.563408949158</v>
      </c>
      <c r="ET25" s="17">
        <v>4.4084786950628709</v>
      </c>
      <c r="EU25" s="100">
        <v>5525.579609319836</v>
      </c>
      <c r="EV25" s="100">
        <v>418.37445608500235</v>
      </c>
      <c r="EW25" s="100">
        <v>60691.496816644823</v>
      </c>
      <c r="EX25" s="100">
        <v>4.1031244468778558</v>
      </c>
      <c r="EY25" s="18"/>
      <c r="EZ25" s="17">
        <v>6468.9019879999578</v>
      </c>
      <c r="FA25" s="17">
        <v>957.39301505899266</v>
      </c>
      <c r="FB25" s="17">
        <v>117812.10073523343</v>
      </c>
      <c r="FC25" s="17">
        <v>7.0195772468631308</v>
      </c>
      <c r="FD25" s="100">
        <v>6183.5227679999607</v>
      </c>
      <c r="FE25" s="100">
        <v>929.95491446099402</v>
      </c>
      <c r="FF25" s="100">
        <v>114094.53682370279</v>
      </c>
      <c r="FG25" s="100">
        <v>6.7489817717601754</v>
      </c>
      <c r="FH25" s="17">
        <v>3956.1250765510144</v>
      </c>
      <c r="FI25" s="17">
        <v>957.39301505899266</v>
      </c>
      <c r="FJ25" s="17">
        <v>109238.15412460204</v>
      </c>
      <c r="FK25" s="17">
        <v>6.5151343912899646</v>
      </c>
      <c r="FL25" s="100">
        <v>3644.1872874630212</v>
      </c>
      <c r="FM25" s="100">
        <v>929.95491446099402</v>
      </c>
      <c r="FN25" s="100">
        <v>105429.96865714347</v>
      </c>
      <c r="FO25" s="100">
        <v>6.2416113156269049</v>
      </c>
      <c r="FP25" s="18"/>
    </row>
    <row r="26" spans="2:172" s="75" customFormat="1" ht="18">
      <c r="B26" s="4" t="str">
        <f>$B$64</f>
        <v>Gas Furnace Packaged Unit: 14 SEER, 80 AFUE Furnace</v>
      </c>
      <c r="C26" s="17">
        <v>4470.9074369095397</v>
      </c>
      <c r="D26" s="17">
        <v>874.0584529155891</v>
      </c>
      <c r="E26" s="17">
        <v>102661.20739333543</v>
      </c>
      <c r="F26" s="17">
        <v>5.9673084310348328</v>
      </c>
      <c r="G26" s="100">
        <v>4397.3680507847193</v>
      </c>
      <c r="H26" s="100">
        <v>844.39004391728577</v>
      </c>
      <c r="I26" s="100">
        <v>99443.43981253315</v>
      </c>
      <c r="J26" s="100">
        <v>5.7781331242407505</v>
      </c>
      <c r="K26" s="17">
        <v>2788.1386874713235</v>
      </c>
      <c r="L26" s="17">
        <v>874.0584529155891</v>
      </c>
      <c r="M26" s="17">
        <v>96919.364832627311</v>
      </c>
      <c r="N26" s="17">
        <v>5.6405802163180496</v>
      </c>
      <c r="O26" s="100">
        <v>2740.2396206819362</v>
      </c>
      <c r="P26" s="100">
        <v>844.39004391728577</v>
      </c>
      <c r="Q26" s="100">
        <v>93789.085611042246</v>
      </c>
      <c r="R26" s="100">
        <v>5.460117156840691</v>
      </c>
      <c r="S26" s="18"/>
      <c r="T26" s="17">
        <v>6141.60727167393</v>
      </c>
      <c r="U26" s="17">
        <v>578.36715808907786</v>
      </c>
      <c r="V26" s="17">
        <v>78792.739644877263</v>
      </c>
      <c r="W26" s="17">
        <v>4.9118950028532824</v>
      </c>
      <c r="X26" s="100">
        <v>5721.7878153360853</v>
      </c>
      <c r="Y26" s="100">
        <v>560.78754105102746</v>
      </c>
      <c r="Z26" s="100">
        <v>75602.295181323614</v>
      </c>
      <c r="AA26" s="100">
        <v>4.6532870225574854</v>
      </c>
      <c r="AB26" s="17">
        <v>3860.1000541472094</v>
      </c>
      <c r="AC26" s="17">
        <v>578.36715808907786</v>
      </c>
      <c r="AD26" s="17">
        <v>71007.917607665644</v>
      </c>
      <c r="AE26" s="17">
        <v>4.4514080709666883</v>
      </c>
      <c r="AF26" s="100">
        <v>3422.9763276747485</v>
      </c>
      <c r="AG26" s="100">
        <v>560.78754105102746</v>
      </c>
      <c r="AH26" s="100">
        <v>67758.428551814868</v>
      </c>
      <c r="AI26" s="100">
        <v>4.1907212412613193</v>
      </c>
      <c r="AJ26" s="18"/>
      <c r="AK26" s="17">
        <v>4675.2528809956975</v>
      </c>
      <c r="AL26" s="17">
        <v>531.97401917082573</v>
      </c>
      <c r="AM26" s="17">
        <v>69150.019282443231</v>
      </c>
      <c r="AN26" s="17">
        <v>4.184227899787972</v>
      </c>
      <c r="AO26" s="100">
        <v>4477.0043765159389</v>
      </c>
      <c r="AP26" s="100">
        <v>514.500024330001</v>
      </c>
      <c r="AQ26" s="100">
        <v>66726.168146285199</v>
      </c>
      <c r="AR26" s="100">
        <v>4.014601728677234</v>
      </c>
      <c r="AS26" s="17">
        <v>2776.2050571843224</v>
      </c>
      <c r="AT26" s="17">
        <v>531.97401917082573</v>
      </c>
      <c r="AU26" s="17">
        <v>62670.202240903483</v>
      </c>
      <c r="AV26" s="17">
        <v>3.805667004232975</v>
      </c>
      <c r="AW26" s="100">
        <v>2611.1802388324645</v>
      </c>
      <c r="AX26" s="100">
        <v>514.500024330001</v>
      </c>
      <c r="AY26" s="100">
        <v>60359.714973129907</v>
      </c>
      <c r="AZ26" s="100">
        <v>3.6479076213694213</v>
      </c>
      <c r="BA26" s="18"/>
      <c r="BB26" s="17">
        <v>6290.7262067942866</v>
      </c>
      <c r="BC26" s="17">
        <v>475.54834942353671</v>
      </c>
      <c r="BD26" s="17">
        <v>69019.673461604732</v>
      </c>
      <c r="BE26" s="17">
        <v>4.4041106383802671</v>
      </c>
      <c r="BF26" s="100">
        <v>5877.854846777188</v>
      </c>
      <c r="BG26" s="100">
        <v>463.80313892242896</v>
      </c>
      <c r="BH26" s="100">
        <v>66436.37752912521</v>
      </c>
      <c r="BI26" s="100">
        <v>4.1683183551352556</v>
      </c>
      <c r="BJ26" s="17">
        <v>3878.8350204796898</v>
      </c>
      <c r="BK26" s="17">
        <v>475.54834942353671</v>
      </c>
      <c r="BL26" s="17">
        <v>60789.963069133242</v>
      </c>
      <c r="BM26" s="17">
        <v>3.917932880262657</v>
      </c>
      <c r="BN26" s="100">
        <v>3432.5618230939981</v>
      </c>
      <c r="BO26" s="100">
        <v>463.80313892242896</v>
      </c>
      <c r="BP26" s="100">
        <v>58092.695391294852</v>
      </c>
      <c r="BQ26" s="100">
        <v>3.6773315562519238</v>
      </c>
      <c r="BR26" s="18"/>
      <c r="BS26" s="17">
        <v>4551.321080750522</v>
      </c>
      <c r="BT26" s="17">
        <v>572.39005228275687</v>
      </c>
      <c r="BU26" s="17">
        <v>72768.749940747774</v>
      </c>
      <c r="BV26" s="17">
        <v>4.3684391547089021</v>
      </c>
      <c r="BW26" s="100">
        <v>4376.3706985245053</v>
      </c>
      <c r="BX26" s="100">
        <v>558.3800851193763</v>
      </c>
      <c r="BY26" s="100">
        <v>70770.798027201032</v>
      </c>
      <c r="BZ26" s="100">
        <v>4.2281470141284458</v>
      </c>
      <c r="CA26" s="17">
        <v>2695.519554678086</v>
      </c>
      <c r="CB26" s="17">
        <v>572.39005228275687</v>
      </c>
      <c r="CC26" s="17">
        <v>66436.49532157497</v>
      </c>
      <c r="CD26" s="17">
        <v>4.0034433748396046</v>
      </c>
      <c r="CE26" s="100">
        <v>2554.5662984016049</v>
      </c>
      <c r="CF26" s="100">
        <v>558.3800851193763</v>
      </c>
      <c r="CG26" s="100">
        <v>64554.546361365683</v>
      </c>
      <c r="CH26" s="100">
        <v>3.8742493042372774</v>
      </c>
      <c r="CI26" s="18"/>
      <c r="CJ26" s="17">
        <v>6174.1807675977807</v>
      </c>
      <c r="CK26" s="17">
        <v>336.11743303607744</v>
      </c>
      <c r="CL26" s="17">
        <v>54678.912467958828</v>
      </c>
      <c r="CM26" s="17">
        <v>3.5240520070609525</v>
      </c>
      <c r="CN26" s="100">
        <v>5789.6627129418703</v>
      </c>
      <c r="CO26" s="100">
        <v>332.19647255239266</v>
      </c>
      <c r="CP26" s="100">
        <v>52974.786984576742</v>
      </c>
      <c r="CQ26" s="100">
        <v>3.3453461107070863</v>
      </c>
      <c r="CR26" s="17">
        <v>3593.896371347204</v>
      </c>
      <c r="CS26" s="17">
        <v>336.11743303607744</v>
      </c>
      <c r="CT26" s="17">
        <v>45874.620868136393</v>
      </c>
      <c r="CU26" s="17">
        <v>3.0246459273830433</v>
      </c>
      <c r="CV26" s="100">
        <v>3171.1727913668751</v>
      </c>
      <c r="CW26" s="100">
        <v>332.19647255239266</v>
      </c>
      <c r="CX26" s="100">
        <v>44040.132783573834</v>
      </c>
      <c r="CY26" s="100">
        <v>2.8404893229670956</v>
      </c>
      <c r="CZ26" s="18"/>
      <c r="DA26" s="17">
        <v>9576.4396155418272</v>
      </c>
      <c r="DB26" s="17">
        <v>513.26912830076378</v>
      </c>
      <c r="DC26" s="17">
        <v>84003.065499851262</v>
      </c>
      <c r="DD26" s="17">
        <v>5.543303960500416</v>
      </c>
      <c r="DE26" s="100">
        <v>8981.1019460533862</v>
      </c>
      <c r="DF26" s="100">
        <v>497.64443386365588</v>
      </c>
      <c r="DG26" s="100">
        <v>80409.22058057219</v>
      </c>
      <c r="DH26" s="100">
        <v>5.2223080478538506</v>
      </c>
      <c r="DI26" s="17">
        <v>6182.8296027190463</v>
      </c>
      <c r="DJ26" s="17">
        <v>513.26912830076378</v>
      </c>
      <c r="DK26" s="17">
        <v>72423.593030698146</v>
      </c>
      <c r="DL26" s="17">
        <v>4.8758199258975132</v>
      </c>
      <c r="DM26" s="100">
        <v>5565.8875743592198</v>
      </c>
      <c r="DN26" s="100">
        <v>497.64443386365588</v>
      </c>
      <c r="DO26" s="100">
        <v>68756.031014339649</v>
      </c>
      <c r="DP26" s="100">
        <v>4.5529010256945632</v>
      </c>
      <c r="DQ26" s="18"/>
      <c r="DR26" s="17">
        <v>8000.7407004019842</v>
      </c>
      <c r="DS26" s="17">
        <v>536.79419660337396</v>
      </c>
      <c r="DT26" s="17">
        <v>80979.067033807019</v>
      </c>
      <c r="DU26" s="17">
        <v>5.2356523408053528</v>
      </c>
      <c r="DV26" s="100">
        <v>7505.7747955892119</v>
      </c>
      <c r="DW26" s="100">
        <v>519.3835646196768</v>
      </c>
      <c r="DX26" s="100">
        <v>77549.110872989462</v>
      </c>
      <c r="DY26" s="100">
        <v>4.9416853658398159</v>
      </c>
      <c r="DZ26" s="17">
        <v>5204.0206947674933</v>
      </c>
      <c r="EA26" s="17">
        <v>536.79419660337396</v>
      </c>
      <c r="EB26" s="17">
        <v>71436.266833781352</v>
      </c>
      <c r="EC26" s="17">
        <v>4.6888665559634521</v>
      </c>
      <c r="ED26" s="100">
        <v>4667.2081935723027</v>
      </c>
      <c r="EE26" s="100">
        <v>519.3835646196768</v>
      </c>
      <c r="EF26" s="100">
        <v>67863.524227583475</v>
      </c>
      <c r="EG26" s="100">
        <v>4.3891652326299493</v>
      </c>
      <c r="EH26" s="18"/>
      <c r="EI26" s="17">
        <v>9979.4697623309476</v>
      </c>
      <c r="EJ26" s="17">
        <v>440.28126346232148</v>
      </c>
      <c r="EK26" s="17">
        <v>78079.47430107207</v>
      </c>
      <c r="EL26" s="17">
        <v>5.2308765329682183</v>
      </c>
      <c r="EM26" s="100">
        <v>9353.3355078264685</v>
      </c>
      <c r="EN26" s="100">
        <v>426.46544403325117</v>
      </c>
      <c r="EO26" s="100">
        <v>74561.434623000125</v>
      </c>
      <c r="EP26" s="100">
        <v>4.9079105172706834</v>
      </c>
      <c r="EQ26" s="17">
        <v>6366.8270206798425</v>
      </c>
      <c r="ER26" s="17">
        <v>440.28126346232148</v>
      </c>
      <c r="ES26" s="17">
        <v>65752.631496574671</v>
      </c>
      <c r="ET26" s="17">
        <v>4.5365034822281673</v>
      </c>
      <c r="EU26" s="100">
        <v>5707.0011218068748</v>
      </c>
      <c r="EV26" s="100">
        <v>426.46544403325117</v>
      </c>
      <c r="EW26" s="100">
        <v>62119.631211087224</v>
      </c>
      <c r="EX26" s="100">
        <v>4.209961341221617</v>
      </c>
      <c r="EY26" s="18"/>
      <c r="EZ26" s="17">
        <v>6516.1085428689294</v>
      </c>
      <c r="FA26" s="17">
        <v>998.51630046463276</v>
      </c>
      <c r="FB26" s="17">
        <v>122085.50464992807</v>
      </c>
      <c r="FC26" s="17">
        <v>7.2602700688100619</v>
      </c>
      <c r="FD26" s="100">
        <v>6217.3407632188228</v>
      </c>
      <c r="FE26" s="100">
        <v>968.90085209693564</v>
      </c>
      <c r="FF26" s="100">
        <v>118104.52232150304</v>
      </c>
      <c r="FG26" s="100">
        <v>6.9727249215342271</v>
      </c>
      <c r="FH26" s="17">
        <v>4003.3316314199787</v>
      </c>
      <c r="FI26" s="17">
        <v>998.51630046463276</v>
      </c>
      <c r="FJ26" s="17">
        <v>113511.55803929665</v>
      </c>
      <c r="FK26" s="17">
        <v>6.7558272132368904</v>
      </c>
      <c r="FL26" s="100">
        <v>3678.0052826818778</v>
      </c>
      <c r="FM26" s="100">
        <v>968.90085209693564</v>
      </c>
      <c r="FN26" s="100">
        <v>109439.95415494371</v>
      </c>
      <c r="FO26" s="100">
        <v>6.4653544654009618</v>
      </c>
      <c r="FP26" s="18"/>
    </row>
    <row r="27" spans="2:172">
      <c r="B27" s="75"/>
      <c r="S27" s="3"/>
      <c r="AJ27" s="3"/>
      <c r="BA27" s="3"/>
      <c r="BR27" s="3"/>
      <c r="CI27" s="3"/>
      <c r="CZ27" s="75"/>
      <c r="DQ27" s="3"/>
      <c r="EH27" s="3"/>
      <c r="EY27" s="75"/>
    </row>
    <row r="28" spans="2:172">
      <c r="B28" s="4" t="s">
        <v>8</v>
      </c>
      <c r="C28" s="122">
        <f>$C$55</f>
        <v>1</v>
      </c>
      <c r="D28" s="123"/>
      <c r="E28" s="123"/>
      <c r="F28" s="123"/>
      <c r="G28" s="123"/>
      <c r="H28" s="123"/>
      <c r="I28" s="123"/>
      <c r="J28" s="123"/>
      <c r="K28" s="123"/>
      <c r="L28" s="123"/>
      <c r="M28" s="123"/>
      <c r="N28" s="123"/>
      <c r="O28" s="123"/>
      <c r="P28" s="123"/>
      <c r="Q28" s="123"/>
      <c r="R28" s="123"/>
      <c r="S28" s="20"/>
      <c r="T28" s="122">
        <f>$C$56</f>
        <v>2</v>
      </c>
      <c r="U28" s="123"/>
      <c r="V28" s="123"/>
      <c r="W28" s="123"/>
      <c r="X28" s="123"/>
      <c r="Y28" s="123"/>
      <c r="Z28" s="123"/>
      <c r="AA28" s="123"/>
      <c r="AB28" s="123"/>
      <c r="AC28" s="123"/>
      <c r="AD28" s="123"/>
      <c r="AE28" s="123"/>
      <c r="AF28" s="123"/>
      <c r="AG28" s="123"/>
      <c r="AH28" s="123"/>
      <c r="AI28" s="124"/>
      <c r="AJ28" s="20"/>
      <c r="AK28" s="122">
        <f>$C$57</f>
        <v>3</v>
      </c>
      <c r="AL28" s="123"/>
      <c r="AM28" s="123"/>
      <c r="AN28" s="123"/>
      <c r="AO28" s="123"/>
      <c r="AP28" s="123"/>
      <c r="AQ28" s="123"/>
      <c r="AR28" s="123"/>
      <c r="AS28" s="123"/>
      <c r="AT28" s="123"/>
      <c r="AU28" s="123"/>
      <c r="AV28" s="123"/>
      <c r="AW28" s="123"/>
      <c r="AX28" s="123"/>
      <c r="AY28" s="123"/>
      <c r="AZ28" s="124"/>
      <c r="BA28" s="11"/>
      <c r="BB28" s="122">
        <f>$C$58</f>
        <v>4</v>
      </c>
      <c r="BC28" s="123"/>
      <c r="BD28" s="123"/>
      <c r="BE28" s="123"/>
      <c r="BF28" s="123"/>
      <c r="BG28" s="123"/>
      <c r="BH28" s="123"/>
      <c r="BI28" s="123"/>
      <c r="BJ28" s="123"/>
      <c r="BK28" s="123"/>
      <c r="BL28" s="123"/>
      <c r="BM28" s="123"/>
      <c r="BN28" s="123"/>
      <c r="BO28" s="123"/>
      <c r="BP28" s="123"/>
      <c r="BQ28" s="124"/>
      <c r="BR28" s="12"/>
      <c r="BS28" s="122">
        <f>$C$59</f>
        <v>5</v>
      </c>
      <c r="BT28" s="123"/>
      <c r="BU28" s="123"/>
      <c r="BV28" s="123"/>
      <c r="BW28" s="123"/>
      <c r="BX28" s="123"/>
      <c r="BY28" s="123"/>
      <c r="BZ28" s="123"/>
      <c r="CA28" s="123"/>
      <c r="CB28" s="123"/>
      <c r="CC28" s="123"/>
      <c r="CD28" s="123"/>
      <c r="CE28" s="123"/>
      <c r="CF28" s="123"/>
      <c r="CG28" s="123"/>
      <c r="CH28" s="124"/>
      <c r="CI28" s="12"/>
      <c r="CJ28" s="122">
        <f>$C$60</f>
        <v>6</v>
      </c>
      <c r="CK28" s="123"/>
      <c r="CL28" s="123"/>
      <c r="CM28" s="123"/>
      <c r="CN28" s="123"/>
      <c r="CO28" s="123"/>
      <c r="CP28" s="123"/>
      <c r="CQ28" s="123"/>
      <c r="CR28" s="123"/>
      <c r="CS28" s="123"/>
      <c r="CT28" s="123"/>
      <c r="CU28" s="123"/>
      <c r="CV28" s="123"/>
      <c r="CW28" s="123"/>
      <c r="CX28" s="123"/>
      <c r="CY28" s="124"/>
      <c r="CZ28" s="12"/>
      <c r="DA28" s="122">
        <f>$C$61</f>
        <v>11</v>
      </c>
      <c r="DB28" s="123"/>
      <c r="DC28" s="123"/>
      <c r="DD28" s="123"/>
      <c r="DE28" s="123"/>
      <c r="DF28" s="123"/>
      <c r="DG28" s="123"/>
      <c r="DH28" s="123"/>
      <c r="DI28" s="123"/>
      <c r="DJ28" s="123"/>
      <c r="DK28" s="123"/>
      <c r="DL28" s="123"/>
      <c r="DM28" s="123"/>
      <c r="DN28" s="123"/>
      <c r="DO28" s="123"/>
      <c r="DP28" s="124"/>
      <c r="DQ28" s="12"/>
      <c r="DR28" s="122">
        <f>$C$62</f>
        <v>12</v>
      </c>
      <c r="DS28" s="123"/>
      <c r="DT28" s="123"/>
      <c r="DU28" s="123"/>
      <c r="DV28" s="123"/>
      <c r="DW28" s="123"/>
      <c r="DX28" s="123"/>
      <c r="DY28" s="123"/>
      <c r="DZ28" s="123"/>
      <c r="EA28" s="123"/>
      <c r="EB28" s="123"/>
      <c r="EC28" s="123"/>
      <c r="ED28" s="123"/>
      <c r="EE28" s="123"/>
      <c r="EF28" s="123"/>
      <c r="EG28" s="124"/>
      <c r="EH28" s="12"/>
      <c r="EI28" s="122">
        <f>$C$63</f>
        <v>13</v>
      </c>
      <c r="EJ28" s="123"/>
      <c r="EK28" s="123"/>
      <c r="EL28" s="123"/>
      <c r="EM28" s="123"/>
      <c r="EN28" s="123"/>
      <c r="EO28" s="123"/>
      <c r="EP28" s="123"/>
      <c r="EQ28" s="123"/>
      <c r="ER28" s="123"/>
      <c r="ES28" s="123"/>
      <c r="ET28" s="123"/>
      <c r="EU28" s="123"/>
      <c r="EV28" s="123"/>
      <c r="EW28" s="123"/>
      <c r="EX28" s="124"/>
      <c r="EY28" s="12"/>
      <c r="EZ28" s="122">
        <f>$C$64</f>
        <v>16</v>
      </c>
      <c r="FA28" s="123"/>
      <c r="FB28" s="123"/>
      <c r="FC28" s="123"/>
      <c r="FD28" s="123"/>
      <c r="FE28" s="123"/>
      <c r="FF28" s="123"/>
      <c r="FG28" s="123"/>
      <c r="FH28" s="123"/>
      <c r="FI28" s="123"/>
      <c r="FJ28" s="123"/>
      <c r="FK28" s="123"/>
      <c r="FL28" s="123"/>
      <c r="FM28" s="123"/>
      <c r="FN28" s="123"/>
      <c r="FO28" s="124"/>
    </row>
    <row r="29" spans="2:172">
      <c r="B29" s="4"/>
      <c r="C29" s="19" t="str">
        <f>$E$55</f>
        <v>kWh-No-No</v>
      </c>
      <c r="D29" s="19" t="str">
        <f>$E$56</f>
        <v>Therms-No-No</v>
      </c>
      <c r="E29" s="19" t="str">
        <f>$E$57</f>
        <v>Btu-No-No</v>
      </c>
      <c r="F29" s="19" t="str">
        <f>$E$58</f>
        <v>Tons-No-No</v>
      </c>
      <c r="G29" s="19" t="str">
        <f>$E$59</f>
        <v>kWh-No-Yes</v>
      </c>
      <c r="H29" s="19" t="str">
        <f>$E$60</f>
        <v>Therms-No-Yes</v>
      </c>
      <c r="I29" s="19" t="str">
        <f>$E$61</f>
        <v>Btu-No-Yes</v>
      </c>
      <c r="J29" s="19" t="str">
        <f>$E$62</f>
        <v>Tons-No-Yes</v>
      </c>
      <c r="K29" s="19" t="str">
        <f>$E$63</f>
        <v>kWh-Yes-No</v>
      </c>
      <c r="L29" s="19" t="str">
        <f>$E$64</f>
        <v>Therms-Yes-No</v>
      </c>
      <c r="M29" s="19" t="str">
        <f>$E$65</f>
        <v>Btu-Yes-No</v>
      </c>
      <c r="N29" s="19" t="str">
        <f>$E$66</f>
        <v>Tons-Yes-No</v>
      </c>
      <c r="O29" s="19" t="str">
        <f>$E$67</f>
        <v>kWh-Yes-Yes</v>
      </c>
      <c r="P29" s="19" t="str">
        <f>$E$68</f>
        <v>Therms-Yes-Yes</v>
      </c>
      <c r="Q29" s="19" t="str">
        <f>$E$69</f>
        <v>Btu-Yes-Yes</v>
      </c>
      <c r="R29" s="19" t="str">
        <f>$E$70</f>
        <v>Tons-Yes-Yes</v>
      </c>
      <c r="S29" s="9"/>
      <c r="T29" s="19" t="str">
        <f>$E$55</f>
        <v>kWh-No-No</v>
      </c>
      <c r="U29" s="19" t="str">
        <f>$E$56</f>
        <v>Therms-No-No</v>
      </c>
      <c r="V29" s="19" t="str">
        <f>$E$57</f>
        <v>Btu-No-No</v>
      </c>
      <c r="W29" s="19" t="str">
        <f>$E$58</f>
        <v>Tons-No-No</v>
      </c>
      <c r="X29" s="19" t="str">
        <f>$E$59</f>
        <v>kWh-No-Yes</v>
      </c>
      <c r="Y29" s="19" t="str">
        <f>$E$60</f>
        <v>Therms-No-Yes</v>
      </c>
      <c r="Z29" s="19" t="str">
        <f>$E$61</f>
        <v>Btu-No-Yes</v>
      </c>
      <c r="AA29" s="19" t="str">
        <f>$E$62</f>
        <v>Tons-No-Yes</v>
      </c>
      <c r="AB29" s="19" t="str">
        <f>$E$63</f>
        <v>kWh-Yes-No</v>
      </c>
      <c r="AC29" s="19" t="str">
        <f>$E$64</f>
        <v>Therms-Yes-No</v>
      </c>
      <c r="AD29" s="19" t="str">
        <f>$E$65</f>
        <v>Btu-Yes-No</v>
      </c>
      <c r="AE29" s="19" t="str">
        <f>$E$66</f>
        <v>Tons-Yes-No</v>
      </c>
      <c r="AF29" s="19" t="str">
        <f>$E$67</f>
        <v>kWh-Yes-Yes</v>
      </c>
      <c r="AG29" s="19" t="str">
        <f>$E$68</f>
        <v>Therms-Yes-Yes</v>
      </c>
      <c r="AH29" s="19" t="str">
        <f>$E$69</f>
        <v>Btu-Yes-Yes</v>
      </c>
      <c r="AI29" s="19" t="str">
        <f>$E$70</f>
        <v>Tons-Yes-Yes</v>
      </c>
      <c r="AJ29" s="9"/>
      <c r="AK29" s="19" t="str">
        <f>$E$55</f>
        <v>kWh-No-No</v>
      </c>
      <c r="AL29" s="19" t="str">
        <f>$E$56</f>
        <v>Therms-No-No</v>
      </c>
      <c r="AM29" s="19" t="str">
        <f>$E$57</f>
        <v>Btu-No-No</v>
      </c>
      <c r="AN29" s="19" t="str">
        <f>$E$58</f>
        <v>Tons-No-No</v>
      </c>
      <c r="AO29" s="19" t="str">
        <f>$E$59</f>
        <v>kWh-No-Yes</v>
      </c>
      <c r="AP29" s="19" t="str">
        <f>$E$60</f>
        <v>Therms-No-Yes</v>
      </c>
      <c r="AQ29" s="19" t="str">
        <f>$E$61</f>
        <v>Btu-No-Yes</v>
      </c>
      <c r="AR29" s="19" t="str">
        <f>$E$62</f>
        <v>Tons-No-Yes</v>
      </c>
      <c r="AS29" s="19" t="str">
        <f>$E$63</f>
        <v>kWh-Yes-No</v>
      </c>
      <c r="AT29" s="19" t="str">
        <f>$E$64</f>
        <v>Therms-Yes-No</v>
      </c>
      <c r="AU29" s="19" t="str">
        <f>$E$65</f>
        <v>Btu-Yes-No</v>
      </c>
      <c r="AV29" s="19" t="str">
        <f>$E$66</f>
        <v>Tons-Yes-No</v>
      </c>
      <c r="AW29" s="19" t="str">
        <f>$E$67</f>
        <v>kWh-Yes-Yes</v>
      </c>
      <c r="AX29" s="19" t="str">
        <f>$E$68</f>
        <v>Therms-Yes-Yes</v>
      </c>
      <c r="AY29" s="19" t="str">
        <f>$E$69</f>
        <v>Btu-Yes-Yes</v>
      </c>
      <c r="AZ29" s="19" t="str">
        <f>$E$70</f>
        <v>Tons-Yes-Yes</v>
      </c>
      <c r="BA29" s="9"/>
      <c r="BB29" s="19" t="str">
        <f>$E$55</f>
        <v>kWh-No-No</v>
      </c>
      <c r="BC29" s="19" t="str">
        <f>$E$56</f>
        <v>Therms-No-No</v>
      </c>
      <c r="BD29" s="19" t="str">
        <f>$E$57</f>
        <v>Btu-No-No</v>
      </c>
      <c r="BE29" s="19" t="str">
        <f>$E$58</f>
        <v>Tons-No-No</v>
      </c>
      <c r="BF29" s="19" t="str">
        <f>$E$59</f>
        <v>kWh-No-Yes</v>
      </c>
      <c r="BG29" s="19" t="str">
        <f>$E$60</f>
        <v>Therms-No-Yes</v>
      </c>
      <c r="BH29" s="19" t="str">
        <f>$E$61</f>
        <v>Btu-No-Yes</v>
      </c>
      <c r="BI29" s="19" t="str">
        <f>$E$62</f>
        <v>Tons-No-Yes</v>
      </c>
      <c r="BJ29" s="19" t="str">
        <f>$E$63</f>
        <v>kWh-Yes-No</v>
      </c>
      <c r="BK29" s="19" t="str">
        <f>$E$64</f>
        <v>Therms-Yes-No</v>
      </c>
      <c r="BL29" s="19" t="str">
        <f>$E$65</f>
        <v>Btu-Yes-No</v>
      </c>
      <c r="BM29" s="19" t="str">
        <f>$E$66</f>
        <v>Tons-Yes-No</v>
      </c>
      <c r="BN29" s="19" t="str">
        <f>$E$67</f>
        <v>kWh-Yes-Yes</v>
      </c>
      <c r="BO29" s="19" t="str">
        <f>$E$68</f>
        <v>Therms-Yes-Yes</v>
      </c>
      <c r="BP29" s="19" t="str">
        <f>$E$69</f>
        <v>Btu-Yes-Yes</v>
      </c>
      <c r="BQ29" s="19" t="str">
        <f>$E$70</f>
        <v>Tons-Yes-Yes</v>
      </c>
      <c r="BR29" s="9"/>
      <c r="BS29" s="19" t="str">
        <f>$E$55</f>
        <v>kWh-No-No</v>
      </c>
      <c r="BT29" s="19" t="str">
        <f>$E$56</f>
        <v>Therms-No-No</v>
      </c>
      <c r="BU29" s="19" t="str">
        <f>$E$57</f>
        <v>Btu-No-No</v>
      </c>
      <c r="BV29" s="19" t="str">
        <f>$E$58</f>
        <v>Tons-No-No</v>
      </c>
      <c r="BW29" s="19" t="str">
        <f>$E$59</f>
        <v>kWh-No-Yes</v>
      </c>
      <c r="BX29" s="19" t="str">
        <f>$E$60</f>
        <v>Therms-No-Yes</v>
      </c>
      <c r="BY29" s="19" t="str">
        <f>$E$61</f>
        <v>Btu-No-Yes</v>
      </c>
      <c r="BZ29" s="19" t="str">
        <f>$E$62</f>
        <v>Tons-No-Yes</v>
      </c>
      <c r="CA29" s="19" t="str">
        <f>$E$63</f>
        <v>kWh-Yes-No</v>
      </c>
      <c r="CB29" s="19" t="str">
        <f>$E$64</f>
        <v>Therms-Yes-No</v>
      </c>
      <c r="CC29" s="19" t="str">
        <f>$E$65</f>
        <v>Btu-Yes-No</v>
      </c>
      <c r="CD29" s="19" t="str">
        <f>$E$66</f>
        <v>Tons-Yes-No</v>
      </c>
      <c r="CE29" s="19" t="str">
        <f>$E$67</f>
        <v>kWh-Yes-Yes</v>
      </c>
      <c r="CF29" s="19" t="str">
        <f>$E$68</f>
        <v>Therms-Yes-Yes</v>
      </c>
      <c r="CG29" s="19" t="str">
        <f>$E$69</f>
        <v>Btu-Yes-Yes</v>
      </c>
      <c r="CH29" s="19" t="str">
        <f>$E$70</f>
        <v>Tons-Yes-Yes</v>
      </c>
      <c r="CI29" s="9"/>
      <c r="CJ29" s="19" t="str">
        <f>$E$55</f>
        <v>kWh-No-No</v>
      </c>
      <c r="CK29" s="19" t="str">
        <f>$E$56</f>
        <v>Therms-No-No</v>
      </c>
      <c r="CL29" s="19" t="str">
        <f>$E$57</f>
        <v>Btu-No-No</v>
      </c>
      <c r="CM29" s="19" t="str">
        <f>$E$58</f>
        <v>Tons-No-No</v>
      </c>
      <c r="CN29" s="19" t="str">
        <f>$E$59</f>
        <v>kWh-No-Yes</v>
      </c>
      <c r="CO29" s="19" t="str">
        <f>$E$60</f>
        <v>Therms-No-Yes</v>
      </c>
      <c r="CP29" s="19" t="str">
        <f>$E$61</f>
        <v>Btu-No-Yes</v>
      </c>
      <c r="CQ29" s="19" t="str">
        <f>$E$62</f>
        <v>Tons-No-Yes</v>
      </c>
      <c r="CR29" s="19" t="str">
        <f>$E$63</f>
        <v>kWh-Yes-No</v>
      </c>
      <c r="CS29" s="19" t="str">
        <f>$E$64</f>
        <v>Therms-Yes-No</v>
      </c>
      <c r="CT29" s="19" t="str">
        <f>$E$65</f>
        <v>Btu-Yes-No</v>
      </c>
      <c r="CU29" s="19" t="str">
        <f>$E$66</f>
        <v>Tons-Yes-No</v>
      </c>
      <c r="CV29" s="19" t="str">
        <f>$E$67</f>
        <v>kWh-Yes-Yes</v>
      </c>
      <c r="CW29" s="19" t="str">
        <f>$E$68</f>
        <v>Therms-Yes-Yes</v>
      </c>
      <c r="CX29" s="19" t="str">
        <f>$E$69</f>
        <v>Btu-Yes-Yes</v>
      </c>
      <c r="CY29" s="19" t="str">
        <f>$E$70</f>
        <v>Tons-Yes-Yes</v>
      </c>
      <c r="CZ29" s="9"/>
      <c r="DA29" s="19" t="str">
        <f>$E$55</f>
        <v>kWh-No-No</v>
      </c>
      <c r="DB29" s="19" t="str">
        <f>$E$56</f>
        <v>Therms-No-No</v>
      </c>
      <c r="DC29" s="19" t="str">
        <f>$E$57</f>
        <v>Btu-No-No</v>
      </c>
      <c r="DD29" s="19" t="str">
        <f>$E$58</f>
        <v>Tons-No-No</v>
      </c>
      <c r="DE29" s="19" t="str">
        <f>$E$59</f>
        <v>kWh-No-Yes</v>
      </c>
      <c r="DF29" s="19" t="str">
        <f>$E$60</f>
        <v>Therms-No-Yes</v>
      </c>
      <c r="DG29" s="19" t="str">
        <f>$E$61</f>
        <v>Btu-No-Yes</v>
      </c>
      <c r="DH29" s="19" t="str">
        <f>$E$62</f>
        <v>Tons-No-Yes</v>
      </c>
      <c r="DI29" s="19" t="str">
        <f>$E$63</f>
        <v>kWh-Yes-No</v>
      </c>
      <c r="DJ29" s="19" t="str">
        <f>$E$64</f>
        <v>Therms-Yes-No</v>
      </c>
      <c r="DK29" s="19" t="str">
        <f>$E$65</f>
        <v>Btu-Yes-No</v>
      </c>
      <c r="DL29" s="19" t="str">
        <f>$E$66</f>
        <v>Tons-Yes-No</v>
      </c>
      <c r="DM29" s="19" t="str">
        <f>$E$67</f>
        <v>kWh-Yes-Yes</v>
      </c>
      <c r="DN29" s="19" t="str">
        <f>$E$68</f>
        <v>Therms-Yes-Yes</v>
      </c>
      <c r="DO29" s="19" t="str">
        <f>$E$69</f>
        <v>Btu-Yes-Yes</v>
      </c>
      <c r="DP29" s="19" t="str">
        <f>$E$70</f>
        <v>Tons-Yes-Yes</v>
      </c>
      <c r="DQ29" s="9"/>
      <c r="DR29" s="19" t="str">
        <f>$E$55</f>
        <v>kWh-No-No</v>
      </c>
      <c r="DS29" s="19" t="str">
        <f>$E$56</f>
        <v>Therms-No-No</v>
      </c>
      <c r="DT29" s="19" t="str">
        <f>$E$57</f>
        <v>Btu-No-No</v>
      </c>
      <c r="DU29" s="19" t="str">
        <f>$E$58</f>
        <v>Tons-No-No</v>
      </c>
      <c r="DV29" s="19" t="str">
        <f>$E$59</f>
        <v>kWh-No-Yes</v>
      </c>
      <c r="DW29" s="19" t="str">
        <f>$E$60</f>
        <v>Therms-No-Yes</v>
      </c>
      <c r="DX29" s="19" t="str">
        <f>$E$61</f>
        <v>Btu-No-Yes</v>
      </c>
      <c r="DY29" s="19" t="str">
        <f>$E$62</f>
        <v>Tons-No-Yes</v>
      </c>
      <c r="DZ29" s="19" t="str">
        <f>$E$63</f>
        <v>kWh-Yes-No</v>
      </c>
      <c r="EA29" s="19" t="str">
        <f>$E$64</f>
        <v>Therms-Yes-No</v>
      </c>
      <c r="EB29" s="19" t="str">
        <f>$E$65</f>
        <v>Btu-Yes-No</v>
      </c>
      <c r="EC29" s="19" t="str">
        <f>$E$66</f>
        <v>Tons-Yes-No</v>
      </c>
      <c r="ED29" s="19" t="str">
        <f>$E$67</f>
        <v>kWh-Yes-Yes</v>
      </c>
      <c r="EE29" s="19" t="str">
        <f>$E$68</f>
        <v>Therms-Yes-Yes</v>
      </c>
      <c r="EF29" s="19" t="str">
        <f>$E$69</f>
        <v>Btu-Yes-Yes</v>
      </c>
      <c r="EG29" s="19" t="str">
        <f>$E$70</f>
        <v>Tons-Yes-Yes</v>
      </c>
      <c r="EH29" s="9"/>
      <c r="EI29" s="19" t="str">
        <f>$E$55</f>
        <v>kWh-No-No</v>
      </c>
      <c r="EJ29" s="19" t="str">
        <f>$E$56</f>
        <v>Therms-No-No</v>
      </c>
      <c r="EK29" s="19" t="str">
        <f>$E$57</f>
        <v>Btu-No-No</v>
      </c>
      <c r="EL29" s="19" t="str">
        <f>$E$58</f>
        <v>Tons-No-No</v>
      </c>
      <c r="EM29" s="19" t="str">
        <f>$E$59</f>
        <v>kWh-No-Yes</v>
      </c>
      <c r="EN29" s="19" t="str">
        <f>$E$60</f>
        <v>Therms-No-Yes</v>
      </c>
      <c r="EO29" s="19" t="str">
        <f>$E$61</f>
        <v>Btu-No-Yes</v>
      </c>
      <c r="EP29" s="19" t="str">
        <f>$E$62</f>
        <v>Tons-No-Yes</v>
      </c>
      <c r="EQ29" s="19" t="str">
        <f>$E$63</f>
        <v>kWh-Yes-No</v>
      </c>
      <c r="ER29" s="19" t="str">
        <f>$E$64</f>
        <v>Therms-Yes-No</v>
      </c>
      <c r="ES29" s="19" t="str">
        <f>$E$65</f>
        <v>Btu-Yes-No</v>
      </c>
      <c r="ET29" s="19" t="str">
        <f>$E$66</f>
        <v>Tons-Yes-No</v>
      </c>
      <c r="EU29" s="19" t="str">
        <f>$E$67</f>
        <v>kWh-Yes-Yes</v>
      </c>
      <c r="EV29" s="19" t="str">
        <f>$E$68</f>
        <v>Therms-Yes-Yes</v>
      </c>
      <c r="EW29" s="19" t="str">
        <f>$E$69</f>
        <v>Btu-Yes-Yes</v>
      </c>
      <c r="EX29" s="19" t="str">
        <f>$E$70</f>
        <v>Tons-Yes-Yes</v>
      </c>
      <c r="EY29" s="9"/>
      <c r="EZ29" s="19" t="str">
        <f>$E$55</f>
        <v>kWh-No-No</v>
      </c>
      <c r="FA29" s="19" t="str">
        <f>$E$56</f>
        <v>Therms-No-No</v>
      </c>
      <c r="FB29" s="19" t="str">
        <f>$E$57</f>
        <v>Btu-No-No</v>
      </c>
      <c r="FC29" s="19" t="str">
        <f>$E$58</f>
        <v>Tons-No-No</v>
      </c>
      <c r="FD29" s="19" t="str">
        <f>$E$59</f>
        <v>kWh-No-Yes</v>
      </c>
      <c r="FE29" s="19" t="str">
        <f>$E$60</f>
        <v>Therms-No-Yes</v>
      </c>
      <c r="FF29" s="19" t="str">
        <f>$E$61</f>
        <v>Btu-No-Yes</v>
      </c>
      <c r="FG29" s="19" t="str">
        <f>$E$62</f>
        <v>Tons-No-Yes</v>
      </c>
      <c r="FH29" s="19" t="str">
        <f>$E$63</f>
        <v>kWh-Yes-No</v>
      </c>
      <c r="FI29" s="19" t="str">
        <f>$E$64</f>
        <v>Therms-Yes-No</v>
      </c>
      <c r="FJ29" s="19" t="str">
        <f>$E$65</f>
        <v>Btu-Yes-No</v>
      </c>
      <c r="FK29" s="19" t="str">
        <f>$E$66</f>
        <v>Tons-Yes-No</v>
      </c>
      <c r="FL29" s="19" t="str">
        <f>$E$67</f>
        <v>kWh-Yes-Yes</v>
      </c>
      <c r="FM29" s="19" t="str">
        <f>$E$68</f>
        <v>Therms-Yes-Yes</v>
      </c>
      <c r="FN29" s="19" t="str">
        <f>$E$69</f>
        <v>Btu-Yes-Yes</v>
      </c>
      <c r="FO29" s="19" t="str">
        <f>$E$70</f>
        <v>Tons-Yes-Yes</v>
      </c>
    </row>
    <row r="30" spans="2:172" s="75" customFormat="1" ht="18">
      <c r="B30" s="4" t="str">
        <f>$B$55</f>
        <v>No Cooling with Space Heater</v>
      </c>
      <c r="C30" s="17">
        <v>14406.256745999832</v>
      </c>
      <c r="D30" s="17">
        <v>248.22036856999992</v>
      </c>
      <c r="E30" s="17">
        <v>73978.201750295848</v>
      </c>
      <c r="F30" s="17">
        <v>5.6418090223142325</v>
      </c>
      <c r="G30" s="100">
        <v>13758.999440999884</v>
      </c>
      <c r="H30" s="100">
        <v>248.21255976000003</v>
      </c>
      <c r="I30" s="100">
        <v>71768.88832861335</v>
      </c>
      <c r="J30" s="100">
        <v>5.3832531400168131</v>
      </c>
      <c r="K30" s="17">
        <v>12619.942715296971</v>
      </c>
      <c r="L30" s="17">
        <v>248.22036856999992</v>
      </c>
      <c r="M30" s="17">
        <v>67883.048193573399</v>
      </c>
      <c r="N30" s="17">
        <v>5.3059629847883389</v>
      </c>
      <c r="O30" s="100">
        <v>11983.565050343721</v>
      </c>
      <c r="P30" s="100">
        <v>248.21255976000003</v>
      </c>
      <c r="Q30" s="100">
        <v>65710.857626879821</v>
      </c>
      <c r="R30" s="100">
        <v>5.0526115574190857</v>
      </c>
      <c r="S30" s="9"/>
      <c r="T30" s="17">
        <v>11581.034933000119</v>
      </c>
      <c r="U30" s="17">
        <v>227.49693117200036</v>
      </c>
      <c r="V30" s="17">
        <v>62265.805653487056</v>
      </c>
      <c r="W30" s="17">
        <v>4.6907409721271991</v>
      </c>
      <c r="X30" s="100">
        <v>10836.411849000126</v>
      </c>
      <c r="Y30" s="100">
        <v>227.4942203620005</v>
      </c>
      <c r="Z30" s="100">
        <v>59724.776362647339</v>
      </c>
      <c r="AA30" s="100">
        <v>4.3985179766206057</v>
      </c>
      <c r="AB30" s="17">
        <v>9275.1670369957046</v>
      </c>
      <c r="AC30" s="17">
        <v>227.49693117200036</v>
      </c>
      <c r="AD30" s="17">
        <v>54397.861570814559</v>
      </c>
      <c r="AE30" s="17">
        <v>4.2257354162679244</v>
      </c>
      <c r="AF30" s="100">
        <v>8512.4534317467696</v>
      </c>
      <c r="AG30" s="100">
        <v>227.4942203620005</v>
      </c>
      <c r="AH30" s="100">
        <v>51795.104888800473</v>
      </c>
      <c r="AI30" s="100">
        <v>3.9325634943222516</v>
      </c>
      <c r="AJ30" s="9"/>
      <c r="AK30" s="17">
        <v>8956.6539620000258</v>
      </c>
      <c r="AL30" s="17">
        <v>228.1380330870002</v>
      </c>
      <c r="AM30" s="17">
        <v>53375.160558598785</v>
      </c>
      <c r="AN30" s="17">
        <v>3.8823694845726053</v>
      </c>
      <c r="AO30" s="100">
        <v>8443.5069210000711</v>
      </c>
      <c r="AP30" s="100">
        <v>228.13564953700015</v>
      </c>
      <c r="AQ30" s="100">
        <v>51623.992659121199</v>
      </c>
      <c r="AR30" s="100">
        <v>3.6861013698313712</v>
      </c>
      <c r="AS30" s="17">
        <v>7080.5147408096072</v>
      </c>
      <c r="AT30" s="17">
        <v>228.1380330870002</v>
      </c>
      <c r="AU30" s="17">
        <v>46973.510876406115</v>
      </c>
      <c r="AV30" s="17">
        <v>3.5109247221439133</v>
      </c>
      <c r="AW30" s="100">
        <v>6605.1443172328118</v>
      </c>
      <c r="AX30" s="100">
        <v>228.13564953700015</v>
      </c>
      <c r="AY30" s="100">
        <v>45351.242084302779</v>
      </c>
      <c r="AZ30" s="100">
        <v>3.3284678732755073</v>
      </c>
      <c r="BA30" s="9"/>
      <c r="BB30" s="17">
        <v>10049.498770000075</v>
      </c>
      <c r="BC30" s="17">
        <v>219.5315835640003</v>
      </c>
      <c r="BD30" s="17">
        <v>56243.455089468087</v>
      </c>
      <c r="BE30" s="17">
        <v>4.1910284812182432</v>
      </c>
      <c r="BF30" s="100">
        <v>9418.0000100001052</v>
      </c>
      <c r="BG30" s="100">
        <v>219.52992169400051</v>
      </c>
      <c r="BH30" s="100">
        <v>54088.526723521805</v>
      </c>
      <c r="BI30" s="100">
        <v>3.9329567333226283</v>
      </c>
      <c r="BJ30" s="17">
        <v>7579.7492685744392</v>
      </c>
      <c r="BK30" s="17">
        <v>219.5315835640003</v>
      </c>
      <c r="BL30" s="17">
        <v>47816.324025673617</v>
      </c>
      <c r="BM30" s="17">
        <v>3.6958815084891024</v>
      </c>
      <c r="BN30" s="100">
        <v>6904.5279892274475</v>
      </c>
      <c r="BO30" s="100">
        <v>219.52992169400051</v>
      </c>
      <c r="BP30" s="100">
        <v>45512.208302562591</v>
      </c>
      <c r="BQ30" s="100">
        <v>3.4319782444384215</v>
      </c>
      <c r="BR30" s="9"/>
      <c r="BS30" s="17">
        <v>9746.5374139998985</v>
      </c>
      <c r="BT30" s="17">
        <v>232.4717096360005</v>
      </c>
      <c r="BU30" s="17">
        <v>56503.721135405664</v>
      </c>
      <c r="BV30" s="17">
        <v>4.1615060904258723</v>
      </c>
      <c r="BW30" s="100">
        <v>9269.3570139998938</v>
      </c>
      <c r="BX30" s="100">
        <v>232.46819084000049</v>
      </c>
      <c r="BY30" s="100">
        <v>54875.162925749646</v>
      </c>
      <c r="BZ30" s="100">
        <v>3.9829265466780956</v>
      </c>
      <c r="CA30" s="17">
        <v>7905.0488351209151</v>
      </c>
      <c r="CB30" s="17">
        <v>232.4717096360005</v>
      </c>
      <c r="CC30" s="17">
        <v>50220.30429586953</v>
      </c>
      <c r="CD30" s="17">
        <v>3.8030568485859284</v>
      </c>
      <c r="CE30" s="100">
        <v>7466.9445413464009</v>
      </c>
      <c r="CF30" s="100">
        <v>232.46819084000049</v>
      </c>
      <c r="CG30" s="100">
        <v>48725.079231309763</v>
      </c>
      <c r="CH30" s="100">
        <v>3.6378106519512503</v>
      </c>
      <c r="CI30" s="9"/>
      <c r="CJ30" s="17">
        <v>7774.8840749999017</v>
      </c>
      <c r="CK30" s="17">
        <v>211.36819893800117</v>
      </c>
      <c r="CL30" s="17">
        <v>47665.812841470281</v>
      </c>
      <c r="CM30" s="17">
        <v>3.3746356527645593</v>
      </c>
      <c r="CN30" s="100">
        <v>7325.8315879999045</v>
      </c>
      <c r="CO30" s="100">
        <v>211.36815587800126</v>
      </c>
      <c r="CP30" s="100">
        <v>46133.57858247812</v>
      </c>
      <c r="CQ30" s="100">
        <v>3.1906235799686007</v>
      </c>
      <c r="CR30" s="17">
        <v>5169.190191095242</v>
      </c>
      <c r="CS30" s="17">
        <v>211.36819893800117</v>
      </c>
      <c r="CT30" s="17">
        <v>38774.820512443839</v>
      </c>
      <c r="CU30" s="17">
        <v>2.8696597493016665</v>
      </c>
      <c r="CV30" s="100">
        <v>4686.8113087220227</v>
      </c>
      <c r="CW30" s="100">
        <v>211.36815587800126</v>
      </c>
      <c r="CX30" s="100">
        <v>37128.87192674289</v>
      </c>
      <c r="CY30" s="100">
        <v>2.6817636123216286</v>
      </c>
      <c r="CZ30" s="9"/>
      <c r="DA30" s="17">
        <v>13427.211481999881</v>
      </c>
      <c r="DB30" s="17">
        <v>206.89377233800116</v>
      </c>
      <c r="DC30" s="17">
        <v>66504.90261999119</v>
      </c>
      <c r="DD30" s="17">
        <v>5.0765555420869246</v>
      </c>
      <c r="DE30" s="100">
        <v>12589.785500999948</v>
      </c>
      <c r="DF30" s="100">
        <v>206.89302467900109</v>
      </c>
      <c r="DG30" s="100">
        <v>63647.413167282073</v>
      </c>
      <c r="DH30" s="100">
        <v>4.7398772548539263</v>
      </c>
      <c r="DI30" s="17">
        <v>9990.7070100456367</v>
      </c>
      <c r="DJ30" s="17">
        <v>206.89377233800116</v>
      </c>
      <c r="DK30" s="17">
        <v>54779.06825105723</v>
      </c>
      <c r="DL30" s="17">
        <v>4.3994989614065725</v>
      </c>
      <c r="DM30" s="100">
        <v>9133.7948469972052</v>
      </c>
      <c r="DN30" s="100">
        <v>206.89302467900109</v>
      </c>
      <c r="DO30" s="100">
        <v>51855.089217133151</v>
      </c>
      <c r="DP30" s="100">
        <v>4.0622963031324462</v>
      </c>
      <c r="DQ30" s="9"/>
      <c r="DR30" s="17">
        <v>12554.963466999992</v>
      </c>
      <c r="DS30" s="17">
        <v>213.83893230800089</v>
      </c>
      <c r="DT30" s="17">
        <v>64223.186275089443</v>
      </c>
      <c r="DU30" s="17">
        <v>4.8943070937277948</v>
      </c>
      <c r="DV30" s="100">
        <v>11700.119401000071</v>
      </c>
      <c r="DW30" s="100">
        <v>213.83599562800075</v>
      </c>
      <c r="DX30" s="100">
        <v>61306.044975728459</v>
      </c>
      <c r="DY30" s="100">
        <v>4.5474647437165707</v>
      </c>
      <c r="DZ30" s="17">
        <v>9653.7991884898747</v>
      </c>
      <c r="EA30" s="17">
        <v>213.83893230800089</v>
      </c>
      <c r="EB30" s="17">
        <v>54324.007593813927</v>
      </c>
      <c r="EC30" s="17">
        <v>4.3295477825687971</v>
      </c>
      <c r="ED30" s="100">
        <v>8749.0624625411747</v>
      </c>
      <c r="EE30" s="100">
        <v>213.83599562800075</v>
      </c>
      <c r="EF30" s="100">
        <v>51236.625553735314</v>
      </c>
      <c r="EG30" s="100">
        <v>3.975999268303902</v>
      </c>
      <c r="EH30" s="9"/>
      <c r="EI30" s="17">
        <v>12863.279449000027</v>
      </c>
      <c r="EJ30" s="17">
        <v>203.71199245400143</v>
      </c>
      <c r="EK30" s="17">
        <v>64262.509584511099</v>
      </c>
      <c r="EL30" s="17">
        <v>4.8594335902228272</v>
      </c>
      <c r="EM30" s="100">
        <v>12048.24074600003</v>
      </c>
      <c r="EN30" s="100">
        <v>203.71060217400159</v>
      </c>
      <c r="EO30" s="100">
        <v>61481.344396456698</v>
      </c>
      <c r="EP30" s="100">
        <v>4.5287879063518615</v>
      </c>
      <c r="EQ30" s="17">
        <v>9209.5569911906077</v>
      </c>
      <c r="ER30" s="17">
        <v>203.71199245400143</v>
      </c>
      <c r="ES30" s="17">
        <v>51795.497037321264</v>
      </c>
      <c r="ET30" s="17">
        <v>4.1548986893954147</v>
      </c>
      <c r="EU30" s="100">
        <v>8362.3485150121778</v>
      </c>
      <c r="EV30" s="100">
        <v>203.71060217400159</v>
      </c>
      <c r="EW30" s="100">
        <v>48904.564079413809</v>
      </c>
      <c r="EX30" s="100">
        <v>3.8213556992720004</v>
      </c>
      <c r="EY30" s="9"/>
      <c r="EZ30" s="17">
        <v>17447.164285999992</v>
      </c>
      <c r="FA30" s="17">
        <v>247.37951816299918</v>
      </c>
      <c r="FB30" s="17">
        <v>84270.118963131928</v>
      </c>
      <c r="FC30" s="17">
        <v>6.4653407989806491</v>
      </c>
      <c r="FD30" s="100">
        <v>16593.413801000017</v>
      </c>
      <c r="FE30" s="100">
        <v>247.37756514299949</v>
      </c>
      <c r="FF30" s="100">
        <v>81356.807481244148</v>
      </c>
      <c r="FG30" s="100">
        <v>6.1232583071769842</v>
      </c>
      <c r="FH30" s="17">
        <v>14774.658230321962</v>
      </c>
      <c r="FI30" s="17">
        <v>247.37951816299918</v>
      </c>
      <c r="FJ30" s="17">
        <v>75151.1541503107</v>
      </c>
      <c r="FK30" s="17">
        <v>5.9427637829942501</v>
      </c>
      <c r="FL30" s="100">
        <v>13900.159559269936</v>
      </c>
      <c r="FM30" s="100">
        <v>247.37756514299949</v>
      </c>
      <c r="FN30" s="100">
        <v>72167.046952867269</v>
      </c>
      <c r="FO30" s="100">
        <v>5.6003232039896362</v>
      </c>
      <c r="FP30" s="9"/>
    </row>
    <row r="31" spans="2:172" s="75" customFormat="1" ht="18">
      <c r="B31" s="4" t="str">
        <f>$B$56</f>
        <v>No Cooling with Wall Furnace</v>
      </c>
      <c r="C31" s="17">
        <v>4382.9896309999831</v>
      </c>
      <c r="D31" s="17">
        <v>938.37980017598943</v>
      </c>
      <c r="E31" s="17">
        <v>108793.35425711922</v>
      </c>
      <c r="F31" s="17">
        <v>6.2858775177938977</v>
      </c>
      <c r="G31" s="100">
        <v>4335.2753949999806</v>
      </c>
      <c r="H31" s="100">
        <v>899.37591279999242</v>
      </c>
      <c r="I31" s="100">
        <v>104730.15786629447</v>
      </c>
      <c r="J31" s="100">
        <v>6.0557943179937173</v>
      </c>
      <c r="K31" s="17">
        <v>2721.7324594595971</v>
      </c>
      <c r="L31" s="17">
        <v>938.37980017598943</v>
      </c>
      <c r="M31" s="17">
        <v>103124.91221181941</v>
      </c>
      <c r="N31" s="17">
        <v>5.9662845855908575</v>
      </c>
      <c r="O31" s="100">
        <v>2686.2857216198927</v>
      </c>
      <c r="P31" s="100">
        <v>899.37591279999242</v>
      </c>
      <c r="Q31" s="100">
        <v>99103.574242167335</v>
      </c>
      <c r="R31" s="100">
        <v>5.7405878379224831</v>
      </c>
      <c r="S31" s="9"/>
      <c r="T31" s="17">
        <v>5721.9108459999516</v>
      </c>
      <c r="U31" s="17">
        <v>614.20352794700432</v>
      </c>
      <c r="V31" s="17">
        <v>80944.313668770716</v>
      </c>
      <c r="W31" s="17">
        <v>4.972192942508074</v>
      </c>
      <c r="X31" s="100">
        <v>5337.1461859999563</v>
      </c>
      <c r="Y31" s="100">
        <v>591.63012967999941</v>
      </c>
      <c r="Z31" s="100">
        <v>77374.102955097827</v>
      </c>
      <c r="AA31" s="100">
        <v>4.6975328888538739</v>
      </c>
      <c r="AB31" s="17">
        <v>3468.454269446283</v>
      </c>
      <c r="AC31" s="17">
        <v>614.20352794700432</v>
      </c>
      <c r="AD31" s="17">
        <v>73255.204345648875</v>
      </c>
      <c r="AE31" s="17">
        <v>4.5148071544460819</v>
      </c>
      <c r="AF31" s="100">
        <v>3068.0373411739765</v>
      </c>
      <c r="AG31" s="100">
        <v>591.63012967999941</v>
      </c>
      <c r="AH31" s="100">
        <v>69631.585901313316</v>
      </c>
      <c r="AI31" s="100">
        <v>4.2395157559787116</v>
      </c>
      <c r="AJ31" s="9"/>
      <c r="AK31" s="17">
        <v>4520.9096629999976</v>
      </c>
      <c r="AL31" s="17">
        <v>523.24311933400054</v>
      </c>
      <c r="AM31" s="17">
        <v>67750.288630908864</v>
      </c>
      <c r="AN31" s="17">
        <v>4.0891257309780489</v>
      </c>
      <c r="AO31" s="100">
        <v>4341.881291000007</v>
      </c>
      <c r="AP31" s="100">
        <v>501.77058175299999</v>
      </c>
      <c r="AQ31" s="100">
        <v>64992.165003572765</v>
      </c>
      <c r="AR31" s="100">
        <v>3.9045628901028206</v>
      </c>
      <c r="AS31" s="17">
        <v>2658.9109029216038</v>
      </c>
      <c r="AT31" s="17">
        <v>523.24311933400054</v>
      </c>
      <c r="AU31" s="17">
        <v>61396.888181694972</v>
      </c>
      <c r="AV31" s="17">
        <v>3.7198452890050717</v>
      </c>
      <c r="AW31" s="100">
        <v>2519.4045193076045</v>
      </c>
      <c r="AX31" s="100">
        <v>501.77058175299999</v>
      </c>
      <c r="AY31" s="100">
        <v>58773.619111810251</v>
      </c>
      <c r="AZ31" s="100">
        <v>3.5493820259239528</v>
      </c>
      <c r="BA31" s="9"/>
      <c r="BB31" s="17">
        <v>6008.391923999985</v>
      </c>
      <c r="BC31" s="17">
        <v>487.75366153200258</v>
      </c>
      <c r="BD31" s="17">
        <v>69276.840572757559</v>
      </c>
      <c r="BE31" s="17">
        <v>4.3629749469969994</v>
      </c>
      <c r="BF31" s="100">
        <v>5627.2215050000168</v>
      </c>
      <c r="BG31" s="100">
        <v>471.86557075800255</v>
      </c>
      <c r="BH31" s="100">
        <v>66387.424661871017</v>
      </c>
      <c r="BI31" s="100">
        <v>4.114911419668811</v>
      </c>
      <c r="BJ31" s="17">
        <v>3554.5460390841899</v>
      </c>
      <c r="BK31" s="17">
        <v>487.75366153200258</v>
      </c>
      <c r="BL31" s="17">
        <v>60903.974875000989</v>
      </c>
      <c r="BM31" s="17">
        <v>3.8702844493058004</v>
      </c>
      <c r="BN31" s="100">
        <v>3130.8626794487941</v>
      </c>
      <c r="BO31" s="100">
        <v>471.86557075800255</v>
      </c>
      <c r="BP31" s="100">
        <v>57869.498858854669</v>
      </c>
      <c r="BQ31" s="100">
        <v>3.6165570466203212</v>
      </c>
      <c r="BR31" s="9"/>
      <c r="BS31" s="17">
        <v>4415.2177630000224</v>
      </c>
      <c r="BT31" s="17">
        <v>592.76557164699989</v>
      </c>
      <c r="BU31" s="17">
        <v>74341.89830254289</v>
      </c>
      <c r="BV31" s="17">
        <v>4.4350740945668852</v>
      </c>
      <c r="BW31" s="100">
        <v>4264.2337580000294</v>
      </c>
      <c r="BX31" s="100">
        <v>572.21134657800042</v>
      </c>
      <c r="BY31" s="100">
        <v>71771.297232822268</v>
      </c>
      <c r="BZ31" s="100">
        <v>4.2677494934360034</v>
      </c>
      <c r="CA31" s="17">
        <v>2599.9178048945114</v>
      </c>
      <c r="CB31" s="17">
        <v>592.76557164699989</v>
      </c>
      <c r="CC31" s="17">
        <v>68147.840703492751</v>
      </c>
      <c r="CD31" s="17">
        <v>4.0808907387251496</v>
      </c>
      <c r="CE31" s="100">
        <v>2490.4314861580074</v>
      </c>
      <c r="CF31" s="100">
        <v>572.21134657800042</v>
      </c>
      <c r="CG31" s="100">
        <v>65718.83554897923</v>
      </c>
      <c r="CH31" s="100">
        <v>3.9272487642588358</v>
      </c>
      <c r="CI31" s="9"/>
      <c r="CJ31" s="17">
        <v>5949.5008359999774</v>
      </c>
      <c r="CK31" s="17">
        <v>332.43968604300056</v>
      </c>
      <c r="CL31" s="17">
        <v>53544.498386849016</v>
      </c>
      <c r="CM31" s="17">
        <v>3.4374825672955232</v>
      </c>
      <c r="CN31" s="100">
        <v>5586.5333519999931</v>
      </c>
      <c r="CO31" s="100">
        <v>326.94130828399994</v>
      </c>
      <c r="CP31" s="100">
        <v>51756.164740093249</v>
      </c>
      <c r="CQ31" s="100">
        <v>3.2560509979261956</v>
      </c>
      <c r="CR31" s="17">
        <v>3345.5192226358013</v>
      </c>
      <c r="CS31" s="17">
        <v>332.43968604300056</v>
      </c>
      <c r="CT31" s="17">
        <v>44659.348564624575</v>
      </c>
      <c r="CU31" s="17">
        <v>2.9327912074737532</v>
      </c>
      <c r="CV31" s="100">
        <v>2949.4417848650014</v>
      </c>
      <c r="CW31" s="100">
        <v>326.94130828399994</v>
      </c>
      <c r="CX31" s="100">
        <v>42758.039120209258</v>
      </c>
      <c r="CY31" s="100">
        <v>2.7474782441618517</v>
      </c>
      <c r="CZ31" s="9"/>
      <c r="DA31" s="17">
        <v>8841.0849640000233</v>
      </c>
      <c r="DB31" s="17">
        <v>504.11672553200242</v>
      </c>
      <c r="DC31" s="17">
        <v>80578.692202263279</v>
      </c>
      <c r="DD31" s="17">
        <v>5.2621384033495682</v>
      </c>
      <c r="DE31" s="100">
        <v>8322.3166549999878</v>
      </c>
      <c r="DF31" s="100">
        <v>484.29850271600208</v>
      </c>
      <c r="DG31" s="100">
        <v>76826.759822791864</v>
      </c>
      <c r="DH31" s="100">
        <v>4.9406690560169633</v>
      </c>
      <c r="DI31" s="17">
        <v>5447.0765752676034</v>
      </c>
      <c r="DJ31" s="17">
        <v>504.11672553200242</v>
      </c>
      <c r="DK31" s="17">
        <v>68997.86041873385</v>
      </c>
      <c r="DL31" s="17">
        <v>4.5914813141623387</v>
      </c>
      <c r="DM31" s="100">
        <v>4910.6701876671978</v>
      </c>
      <c r="DN31" s="100">
        <v>484.29850271600208</v>
      </c>
      <c r="DO31" s="100">
        <v>65185.744445746968</v>
      </c>
      <c r="DP31" s="100">
        <v>4.2696412985580698</v>
      </c>
      <c r="DQ31" s="9"/>
      <c r="DR31" s="17">
        <v>7525.2915749999929</v>
      </c>
      <c r="DS31" s="17">
        <v>542.30728743300051</v>
      </c>
      <c r="DT31" s="17">
        <v>79908.077138020526</v>
      </c>
      <c r="DU31" s="17">
        <v>5.1038693392766863</v>
      </c>
      <c r="DV31" s="100">
        <v>7020.8275849999955</v>
      </c>
      <c r="DW31" s="100">
        <v>520.08387059100062</v>
      </c>
      <c r="DX31" s="100">
        <v>75964.433694981941</v>
      </c>
      <c r="DY31" s="100">
        <v>4.7746885954802742</v>
      </c>
      <c r="DZ31" s="17">
        <v>4665.7343084271179</v>
      </c>
      <c r="EA31" s="17">
        <v>542.30728743300051</v>
      </c>
      <c r="EB31" s="17">
        <v>70150.867406456557</v>
      </c>
      <c r="EC31" s="17">
        <v>4.5453954631537306</v>
      </c>
      <c r="ED31" s="100">
        <v>4113.9293504794177</v>
      </c>
      <c r="EE31" s="100">
        <v>520.08387059100062</v>
      </c>
      <c r="EF31" s="100">
        <v>66045.689953044901</v>
      </c>
      <c r="EG31" s="100">
        <v>4.2098406973955962</v>
      </c>
      <c r="EH31" s="9"/>
      <c r="EI31" s="17">
        <v>9267.3244180000456</v>
      </c>
      <c r="EJ31" s="17">
        <v>436.78525341300286</v>
      </c>
      <c r="EK31" s="17">
        <v>75299.933680934962</v>
      </c>
      <c r="EL31" s="17">
        <v>4.9894576015889252</v>
      </c>
      <c r="EM31" s="100">
        <v>8724.7334840000294</v>
      </c>
      <c r="EN31" s="100">
        <v>419.71328179400285</v>
      </c>
      <c r="EO31" s="100">
        <v>71741.340289496147</v>
      </c>
      <c r="EP31" s="100">
        <v>4.6739429202261</v>
      </c>
      <c r="EQ31" s="17">
        <v>5649.112134639191</v>
      </c>
      <c r="ER31" s="17">
        <v>436.78525341300286</v>
      </c>
      <c r="ES31" s="17">
        <v>62954.086820388053</v>
      </c>
      <c r="ET31" s="17">
        <v>4.2907805968543</v>
      </c>
      <c r="EU31" s="100">
        <v>5076.3207107609815</v>
      </c>
      <c r="EV31" s="100">
        <v>419.71328179400285</v>
      </c>
      <c r="EW31" s="100">
        <v>59292.445129416257</v>
      </c>
      <c r="EX31" s="100">
        <v>3.9725621673215317</v>
      </c>
      <c r="EY31" s="9"/>
      <c r="EZ31" s="17">
        <v>6096.0876679999892</v>
      </c>
      <c r="FA31" s="17">
        <v>1045.0028586989947</v>
      </c>
      <c r="FB31" s="17">
        <v>125300.99044538895</v>
      </c>
      <c r="FC31" s="17">
        <v>7.3796225541687512</v>
      </c>
      <c r="FD31" s="100">
        <v>5813.8453999999829</v>
      </c>
      <c r="FE31" s="100">
        <v>1005.9425289239912</v>
      </c>
      <c r="FF31" s="100">
        <v>120431.90733555506</v>
      </c>
      <c r="FG31" s="100">
        <v>7.0474896083728771</v>
      </c>
      <c r="FH31" s="17">
        <v>3605.3238559509937</v>
      </c>
      <c r="FI31" s="17">
        <v>1045.0028586989947</v>
      </c>
      <c r="FJ31" s="17">
        <v>116802.15561174409</v>
      </c>
      <c r="FK31" s="17">
        <v>6.8782188354320137</v>
      </c>
      <c r="FL31" s="100">
        <v>3307.5103871029969</v>
      </c>
      <c r="FM31" s="100">
        <v>1005.9425289239912</v>
      </c>
      <c r="FN31" s="100">
        <v>111879.94138464874</v>
      </c>
      <c r="FO31" s="100">
        <v>6.546061378532869</v>
      </c>
      <c r="FP31" s="9"/>
    </row>
    <row r="32" spans="2:172" s="75" customFormat="1" ht="18">
      <c r="B32" s="4" t="str">
        <f>$B$57</f>
        <v>No Cooling with 80 AFUE Furnace</v>
      </c>
      <c r="C32" s="17">
        <v>4382.9896309999831</v>
      </c>
      <c r="D32" s="17">
        <v>765.83234272900245</v>
      </c>
      <c r="E32" s="17">
        <v>91538.608512420527</v>
      </c>
      <c r="F32" s="17">
        <v>5.3530059635597071</v>
      </c>
      <c r="G32" s="100">
        <v>4335.2753949999806</v>
      </c>
      <c r="H32" s="100">
        <v>736.58302695700365</v>
      </c>
      <c r="I32" s="100">
        <v>88450.86928199559</v>
      </c>
      <c r="J32" s="100">
        <v>5.1756605004248302</v>
      </c>
      <c r="K32" s="17">
        <v>2721.7324594595971</v>
      </c>
      <c r="L32" s="17">
        <v>765.83234272900245</v>
      </c>
      <c r="M32" s="17">
        <v>85870.166467120711</v>
      </c>
      <c r="N32" s="17">
        <v>5.0334130313566892</v>
      </c>
      <c r="O32" s="100">
        <v>2686.2857216198927</v>
      </c>
      <c r="P32" s="100">
        <v>736.58302695700365</v>
      </c>
      <c r="Q32" s="100">
        <v>82824.285657868459</v>
      </c>
      <c r="R32" s="100">
        <v>4.8604540203536004</v>
      </c>
      <c r="S32" s="18"/>
      <c r="T32" s="17">
        <v>5721.9108459999516</v>
      </c>
      <c r="U32" s="17">
        <v>517.52291004000006</v>
      </c>
      <c r="V32" s="17">
        <v>71276.251878070281</v>
      </c>
      <c r="W32" s="17">
        <v>4.4494926974526967</v>
      </c>
      <c r="X32" s="100">
        <v>5337.1461859999563</v>
      </c>
      <c r="Y32" s="100">
        <v>500.58898243999977</v>
      </c>
      <c r="Z32" s="100">
        <v>68269.988231097872</v>
      </c>
      <c r="AA32" s="100">
        <v>4.2053222368880174</v>
      </c>
      <c r="AB32" s="17">
        <v>3468.454269446283</v>
      </c>
      <c r="AC32" s="17">
        <v>517.52291004000006</v>
      </c>
      <c r="AD32" s="17">
        <v>63587.142554948448</v>
      </c>
      <c r="AE32" s="17">
        <v>3.9921069093907153</v>
      </c>
      <c r="AF32" s="100">
        <v>3068.0373411739765</v>
      </c>
      <c r="AG32" s="100">
        <v>500.58898243999977</v>
      </c>
      <c r="AH32" s="100">
        <v>60527.471177313346</v>
      </c>
      <c r="AI32" s="100">
        <v>3.7473051040128356</v>
      </c>
      <c r="AJ32" s="18"/>
      <c r="AK32" s="17">
        <v>4520.9096629999976</v>
      </c>
      <c r="AL32" s="17">
        <v>449.46663929100265</v>
      </c>
      <c r="AM32" s="17">
        <v>60372.640626609078</v>
      </c>
      <c r="AN32" s="17">
        <v>3.6902558744066694</v>
      </c>
      <c r="AO32" s="100">
        <v>4341.881291000007</v>
      </c>
      <c r="AP32" s="100">
        <v>433.3593887240034</v>
      </c>
      <c r="AQ32" s="100">
        <v>58151.045700673101</v>
      </c>
      <c r="AR32" s="100">
        <v>3.5347002626712802</v>
      </c>
      <c r="AS32" s="17">
        <v>2658.9109029216038</v>
      </c>
      <c r="AT32" s="17">
        <v>449.46663929100265</v>
      </c>
      <c r="AU32" s="17">
        <v>54019.240177395186</v>
      </c>
      <c r="AV32" s="17">
        <v>3.3209754324336846</v>
      </c>
      <c r="AW32" s="100">
        <v>2519.4045193076045</v>
      </c>
      <c r="AX32" s="100">
        <v>433.3593887240034</v>
      </c>
      <c r="AY32" s="100">
        <v>51932.499808910587</v>
      </c>
      <c r="AZ32" s="100">
        <v>3.1795193984924053</v>
      </c>
      <c r="BA32" s="18"/>
      <c r="BB32" s="17">
        <v>6008.391923999985</v>
      </c>
      <c r="BC32" s="17">
        <v>420.69930243000215</v>
      </c>
      <c r="BD32" s="17">
        <v>62571.404662557521</v>
      </c>
      <c r="BE32" s="17">
        <v>4.0004479928523642</v>
      </c>
      <c r="BF32" s="100">
        <v>5627.2215050000168</v>
      </c>
      <c r="BG32" s="100">
        <v>408.78187400100046</v>
      </c>
      <c r="BH32" s="100">
        <v>60079.054986170799</v>
      </c>
      <c r="BI32" s="100">
        <v>3.773851707104702</v>
      </c>
      <c r="BJ32" s="17">
        <v>3554.5460390841899</v>
      </c>
      <c r="BK32" s="17">
        <v>420.69930243000215</v>
      </c>
      <c r="BL32" s="17">
        <v>54198.538964800944</v>
      </c>
      <c r="BM32" s="17">
        <v>3.5077574951611585</v>
      </c>
      <c r="BN32" s="100">
        <v>3130.8626794487941</v>
      </c>
      <c r="BO32" s="100">
        <v>408.78187400100046</v>
      </c>
      <c r="BP32" s="100">
        <v>51561.129183154451</v>
      </c>
      <c r="BQ32" s="100">
        <v>3.2754973340562055</v>
      </c>
      <c r="BR32" s="18"/>
      <c r="BS32" s="17">
        <v>4415.2177630000224</v>
      </c>
      <c r="BT32" s="17">
        <v>502.68620822300085</v>
      </c>
      <c r="BU32" s="17">
        <v>65333.96196014298</v>
      </c>
      <c r="BV32" s="17">
        <v>3.9480632918282477</v>
      </c>
      <c r="BW32" s="100">
        <v>4264.2337580000294</v>
      </c>
      <c r="BX32" s="100">
        <v>487.26304377799971</v>
      </c>
      <c r="BY32" s="100">
        <v>63276.466952822186</v>
      </c>
      <c r="BZ32" s="100">
        <v>3.8084795833769913</v>
      </c>
      <c r="CA32" s="17">
        <v>2599.9178048945114</v>
      </c>
      <c r="CB32" s="17">
        <v>502.68620822300085</v>
      </c>
      <c r="CC32" s="17">
        <v>59139.904361092842</v>
      </c>
      <c r="CD32" s="17">
        <v>3.5938799359865192</v>
      </c>
      <c r="CE32" s="100">
        <v>2490.4314861580074</v>
      </c>
      <c r="CF32" s="100">
        <v>487.26304377799971</v>
      </c>
      <c r="CG32" s="100">
        <v>57224.005268979156</v>
      </c>
      <c r="CH32" s="100">
        <v>3.4679788541998264</v>
      </c>
      <c r="CI32" s="18"/>
      <c r="CJ32" s="17">
        <v>5949.5008359999774</v>
      </c>
      <c r="CK32" s="17">
        <v>302.17207235299884</v>
      </c>
      <c r="CL32" s="17">
        <v>50517.737017848849</v>
      </c>
      <c r="CM32" s="17">
        <v>3.2738418145210293</v>
      </c>
      <c r="CN32" s="100">
        <v>5586.5333519999931</v>
      </c>
      <c r="CO32" s="100">
        <v>298.04739966499932</v>
      </c>
      <c r="CP32" s="100">
        <v>48866.773878193184</v>
      </c>
      <c r="CQ32" s="100">
        <v>3.0998371316651707</v>
      </c>
      <c r="CR32" s="17">
        <v>3345.5192226358013</v>
      </c>
      <c r="CS32" s="17">
        <v>302.17207235299884</v>
      </c>
      <c r="CT32" s="17">
        <v>41632.587195624408</v>
      </c>
      <c r="CU32" s="17">
        <v>2.7691504546992611</v>
      </c>
      <c r="CV32" s="100">
        <v>2949.4417848650014</v>
      </c>
      <c r="CW32" s="100">
        <v>298.04739966499932</v>
      </c>
      <c r="CX32" s="100">
        <v>39868.6482583092</v>
      </c>
      <c r="CY32" s="100">
        <v>2.5912643779008198</v>
      </c>
      <c r="CZ32" s="18"/>
      <c r="DA32" s="17">
        <v>8841.0849640000233</v>
      </c>
      <c r="DB32" s="17">
        <v>429.80172681600305</v>
      </c>
      <c r="DC32" s="17">
        <v>73147.192330663354</v>
      </c>
      <c r="DD32" s="17">
        <v>4.8603570651550836</v>
      </c>
      <c r="DE32" s="100">
        <v>8322.3166549999878</v>
      </c>
      <c r="DF32" s="100">
        <v>414.93772509800192</v>
      </c>
      <c r="DG32" s="100">
        <v>69890.68206099185</v>
      </c>
      <c r="DH32" s="100">
        <v>4.5656725340353308</v>
      </c>
      <c r="DI32" s="17">
        <v>5447.0765752676034</v>
      </c>
      <c r="DJ32" s="17">
        <v>429.80172681600305</v>
      </c>
      <c r="DK32" s="17">
        <v>61566.360547133911</v>
      </c>
      <c r="DL32" s="17">
        <v>4.1896999759678977</v>
      </c>
      <c r="DM32" s="100">
        <v>4910.6701876671978</v>
      </c>
      <c r="DN32" s="100">
        <v>414.93772509800192</v>
      </c>
      <c r="DO32" s="100">
        <v>58249.66668394694</v>
      </c>
      <c r="DP32" s="100">
        <v>3.8946447765764525</v>
      </c>
      <c r="DQ32" s="18"/>
      <c r="DR32" s="17">
        <v>7525.2915749999929</v>
      </c>
      <c r="DS32" s="17">
        <v>460.18929920300155</v>
      </c>
      <c r="DT32" s="17">
        <v>71696.278315020638</v>
      </c>
      <c r="DU32" s="17">
        <v>4.6599014220198285</v>
      </c>
      <c r="DV32" s="100">
        <v>7020.8275849999955</v>
      </c>
      <c r="DW32" s="100">
        <v>443.52015839100153</v>
      </c>
      <c r="DX32" s="100">
        <v>68308.062474982042</v>
      </c>
      <c r="DY32" s="100">
        <v>4.36074966960597</v>
      </c>
      <c r="DZ32" s="17">
        <v>4665.7343084271179</v>
      </c>
      <c r="EA32" s="17">
        <v>460.18929920300155</v>
      </c>
      <c r="EB32" s="17">
        <v>61939.068583456661</v>
      </c>
      <c r="EC32" s="17">
        <v>4.1014275458969074</v>
      </c>
      <c r="ED32" s="100">
        <v>4113.9293504794177</v>
      </c>
      <c r="EE32" s="100">
        <v>443.52015839100153</v>
      </c>
      <c r="EF32" s="100">
        <v>58389.318733044995</v>
      </c>
      <c r="EG32" s="100">
        <v>3.7959017715212973</v>
      </c>
      <c r="EH32" s="18"/>
      <c r="EI32" s="17">
        <v>9267.3244180000456</v>
      </c>
      <c r="EJ32" s="17">
        <v>378.51282350200347</v>
      </c>
      <c r="EK32" s="17">
        <v>69472.690689835028</v>
      </c>
      <c r="EL32" s="17">
        <v>4.6744098282725393</v>
      </c>
      <c r="EM32" s="100">
        <v>8724.7334840000294</v>
      </c>
      <c r="EN32" s="100">
        <v>365.70667575400245</v>
      </c>
      <c r="EO32" s="100">
        <v>66340.679685496099</v>
      </c>
      <c r="EP32" s="100">
        <v>4.3819581685474276</v>
      </c>
      <c r="EQ32" s="17">
        <v>5649.112134639191</v>
      </c>
      <c r="ER32" s="17">
        <v>378.51282350200347</v>
      </c>
      <c r="ES32" s="17">
        <v>57126.843829288118</v>
      </c>
      <c r="ET32" s="17">
        <v>3.975732823537939</v>
      </c>
      <c r="EU32" s="100">
        <v>5076.3207107609815</v>
      </c>
      <c r="EV32" s="100">
        <v>365.70667575400245</v>
      </c>
      <c r="EW32" s="100">
        <v>53891.784525416217</v>
      </c>
      <c r="EX32" s="100">
        <v>3.680577415642853</v>
      </c>
      <c r="EY32" s="18"/>
      <c r="EZ32" s="17">
        <v>6096.0876679999892</v>
      </c>
      <c r="FA32" s="17">
        <v>845.59786732199063</v>
      </c>
      <c r="FB32" s="17">
        <v>105360.49130768854</v>
      </c>
      <c r="FC32" s="17">
        <v>6.3015467193795986</v>
      </c>
      <c r="FD32" s="100">
        <v>5813.8453999999829</v>
      </c>
      <c r="FE32" s="100">
        <v>816.30185306899102</v>
      </c>
      <c r="FF32" s="100">
        <v>101467.83975005505</v>
      </c>
      <c r="FG32" s="100">
        <v>6.0222041903873897</v>
      </c>
      <c r="FH32" s="17">
        <v>3605.3238559509937</v>
      </c>
      <c r="FI32" s="17">
        <v>845.59786732199063</v>
      </c>
      <c r="FJ32" s="17">
        <v>96861.656474043688</v>
      </c>
      <c r="FK32" s="17">
        <v>5.8001430006429064</v>
      </c>
      <c r="FL32" s="100">
        <v>3307.5103871029969</v>
      </c>
      <c r="FM32" s="100">
        <v>816.30185306899102</v>
      </c>
      <c r="FN32" s="100">
        <v>92915.873799148729</v>
      </c>
      <c r="FO32" s="100">
        <v>5.5207759605474402</v>
      </c>
      <c r="FP32" s="18"/>
    </row>
    <row r="33" spans="2:172" s="75" customFormat="1" ht="18">
      <c r="B33" s="4" t="str">
        <f>$B$58</f>
        <v>Standard AC Window Unit and Wall Furnace</v>
      </c>
      <c r="C33" s="17">
        <v>4337.104306999965</v>
      </c>
      <c r="D33" s="17">
        <v>943.09892885598981</v>
      </c>
      <c r="E33" s="17">
        <v>109108.69997568584</v>
      </c>
      <c r="F33" s="17">
        <v>6.2981302397285148</v>
      </c>
      <c r="G33" s="100">
        <v>4282.3042249999844</v>
      </c>
      <c r="H33" s="100">
        <v>903.02770266099446</v>
      </c>
      <c r="I33" s="100">
        <v>104914.59180439089</v>
      </c>
      <c r="J33" s="100">
        <v>6.0596351611899397</v>
      </c>
      <c r="K33" s="17">
        <v>2670.8306050611886</v>
      </c>
      <c r="L33" s="17">
        <v>943.09892885598981</v>
      </c>
      <c r="M33" s="17">
        <v>103423.14082635246</v>
      </c>
      <c r="N33" s="17">
        <v>5.9766431933158293</v>
      </c>
      <c r="O33" s="100">
        <v>2633.1707418679885</v>
      </c>
      <c r="P33" s="100">
        <v>903.02770266099446</v>
      </c>
      <c r="Q33" s="100">
        <v>99287.517481256873</v>
      </c>
      <c r="R33" s="100">
        <v>5.7441407561660691</v>
      </c>
      <c r="S33" s="18"/>
      <c r="T33" s="17">
        <v>6203.091799999961</v>
      </c>
      <c r="U33" s="17">
        <v>633.45369818000165</v>
      </c>
      <c r="V33" s="17">
        <v>84511.187472452031</v>
      </c>
      <c r="W33" s="17">
        <v>5.2265170085240085</v>
      </c>
      <c r="X33" s="100">
        <v>5701.5376879999749</v>
      </c>
      <c r="Y33" s="100">
        <v>609.70628284000009</v>
      </c>
      <c r="Z33" s="100">
        <v>80425.073090732243</v>
      </c>
      <c r="AA33" s="100">
        <v>4.906755811999794</v>
      </c>
      <c r="AB33" s="17">
        <v>3849.8709735554635</v>
      </c>
      <c r="AC33" s="17">
        <v>633.45369818000165</v>
      </c>
      <c r="AD33" s="17">
        <v>76481.668561707702</v>
      </c>
      <c r="AE33" s="17">
        <v>4.7514634696043139</v>
      </c>
      <c r="AF33" s="100">
        <v>3341.4020617671713</v>
      </c>
      <c r="AG33" s="100">
        <v>609.70628284000009</v>
      </c>
      <c r="AH33" s="100">
        <v>72371.959915038242</v>
      </c>
      <c r="AI33" s="100">
        <v>4.432234929017266</v>
      </c>
      <c r="AJ33" s="18"/>
      <c r="AK33" s="17">
        <v>4653.660085999989</v>
      </c>
      <c r="AL33" s="17">
        <v>533.54412940900124</v>
      </c>
      <c r="AM33" s="17">
        <v>69233.352666744133</v>
      </c>
      <c r="AN33" s="17">
        <v>4.1863651697145459</v>
      </c>
      <c r="AO33" s="100">
        <v>4416.8724850000026</v>
      </c>
      <c r="AP33" s="100">
        <v>511.47794392200177</v>
      </c>
      <c r="AQ33" s="100">
        <v>66218.781673168094</v>
      </c>
      <c r="AR33" s="100">
        <v>3.97788801948828</v>
      </c>
      <c r="AS33" s="17">
        <v>2730.6180713248036</v>
      </c>
      <c r="AT33" s="17">
        <v>533.54412940900124</v>
      </c>
      <c r="AU33" s="17">
        <v>62671.664086790341</v>
      </c>
      <c r="AV33" s="17">
        <v>3.8027486282016842</v>
      </c>
      <c r="AW33" s="100">
        <v>2537.0112428088055</v>
      </c>
      <c r="AX33" s="100">
        <v>511.47794392200177</v>
      </c>
      <c r="AY33" s="100">
        <v>59804.431934237815</v>
      </c>
      <c r="AZ33" s="100">
        <v>3.609320149913724</v>
      </c>
      <c r="BA33" s="18"/>
      <c r="BB33" s="17">
        <v>6651.8527289999929</v>
      </c>
      <c r="BC33" s="17">
        <v>500.28772164200177</v>
      </c>
      <c r="BD33" s="17">
        <v>72725.82493493022</v>
      </c>
      <c r="BE33" s="17">
        <v>4.6252795924209975</v>
      </c>
      <c r="BF33" s="100">
        <v>6144.9013810000142</v>
      </c>
      <c r="BG33" s="100">
        <v>483.93814623100144</v>
      </c>
      <c r="BH33" s="100">
        <v>69361.078421265527</v>
      </c>
      <c r="BI33" s="100">
        <v>4.3307519882112455</v>
      </c>
      <c r="BJ33" s="17">
        <v>4078.5031801631835</v>
      </c>
      <c r="BK33" s="17">
        <v>500.28772164200177</v>
      </c>
      <c r="BL33" s="17">
        <v>63945.196005362181</v>
      </c>
      <c r="BM33" s="17">
        <v>4.112478848869122</v>
      </c>
      <c r="BN33" s="100">
        <v>3544.5347282229891</v>
      </c>
      <c r="BO33" s="100">
        <v>483.93814623100144</v>
      </c>
      <c r="BP33" s="100">
        <v>60488.263350658934</v>
      </c>
      <c r="BQ33" s="100">
        <v>3.8147256041177058</v>
      </c>
      <c r="BR33" s="18"/>
      <c r="BS33" s="17">
        <v>4489.2473310000278</v>
      </c>
      <c r="BT33" s="17">
        <v>601.61143860999994</v>
      </c>
      <c r="BU33" s="17">
        <v>75479.084248998435</v>
      </c>
      <c r="BV33" s="17">
        <v>4.5070638376212058</v>
      </c>
      <c r="BW33" s="100">
        <v>4289.847144000013</v>
      </c>
      <c r="BX33" s="100">
        <v>580.34744566799782</v>
      </c>
      <c r="BY33" s="100">
        <v>72672.303600727988</v>
      </c>
      <c r="BZ33" s="100">
        <v>4.3187610495298658</v>
      </c>
      <c r="CA33" s="17">
        <v>2635.724771687002</v>
      </c>
      <c r="CB33" s="17">
        <v>601.61143860999994</v>
      </c>
      <c r="CC33" s="17">
        <v>69154.605783464081</v>
      </c>
      <c r="CD33" s="17">
        <v>4.1431133417375428</v>
      </c>
      <c r="CE33" s="100">
        <v>2480.5990151490059</v>
      </c>
      <c r="CF33" s="100">
        <v>580.34744566799782</v>
      </c>
      <c r="CG33" s="100">
        <v>66498.895690350313</v>
      </c>
      <c r="CH33" s="100">
        <v>3.9692497481352622</v>
      </c>
      <c r="CI33" s="18"/>
      <c r="CJ33" s="17">
        <v>6470.6094199999507</v>
      </c>
      <c r="CK33" s="17">
        <v>337.39282656500058</v>
      </c>
      <c r="CL33" s="17">
        <v>55817.907882858693</v>
      </c>
      <c r="CM33" s="17">
        <v>3.6069869080001702</v>
      </c>
      <c r="CN33" s="100">
        <v>5990.691237999954</v>
      </c>
      <c r="CO33" s="100">
        <v>331.74557211200039</v>
      </c>
      <c r="CP33" s="100">
        <v>53615.634412029205</v>
      </c>
      <c r="CQ33" s="100">
        <v>3.3866835421379822</v>
      </c>
      <c r="CR33" s="17">
        <v>3777.7129857372156</v>
      </c>
      <c r="CS33" s="17">
        <v>337.39282656500058</v>
      </c>
      <c r="CT33" s="17">
        <v>46629.368243653444</v>
      </c>
      <c r="CU33" s="17">
        <v>3.0891156819541483</v>
      </c>
      <c r="CV33" s="100">
        <v>3285.2714551274007</v>
      </c>
      <c r="CW33" s="100">
        <v>331.74557211200039</v>
      </c>
      <c r="CX33" s="100">
        <v>44384.363354098445</v>
      </c>
      <c r="CY33" s="100">
        <v>2.8682124124955601</v>
      </c>
      <c r="CZ33" s="18"/>
      <c r="DA33" s="17">
        <v>10450.791203999961</v>
      </c>
      <c r="DB33" s="17">
        <v>525.16458399500368</v>
      </c>
      <c r="DC33" s="17">
        <v>88176.021098316793</v>
      </c>
      <c r="DD33" s="17">
        <v>5.824168337442619</v>
      </c>
      <c r="DE33" s="100">
        <v>9813.1381959999653</v>
      </c>
      <c r="DF33" s="100">
        <v>503.91005777800177</v>
      </c>
      <c r="DG33" s="100">
        <v>83874.80714189951</v>
      </c>
      <c r="DH33" s="100">
        <v>5.4574245930743723</v>
      </c>
      <c r="DI33" s="17">
        <v>6913.7175750932183</v>
      </c>
      <c r="DJ33" s="17">
        <v>525.16458399500368</v>
      </c>
      <c r="DK33" s="17">
        <v>76107.030686178943</v>
      </c>
      <c r="DL33" s="17">
        <v>5.1367097043458534</v>
      </c>
      <c r="DM33" s="100">
        <v>6280.4946368428091</v>
      </c>
      <c r="DN33" s="100">
        <v>503.91005777800177</v>
      </c>
      <c r="DO33" s="100">
        <v>71820.932747957006</v>
      </c>
      <c r="DP33" s="100">
        <v>4.7721867047467637</v>
      </c>
      <c r="DQ33" s="18"/>
      <c r="DR33" s="17">
        <v>8671.6877520000089</v>
      </c>
      <c r="DS33" s="17">
        <v>562.62553805300001</v>
      </c>
      <c r="DT33" s="17">
        <v>85851.566451409308</v>
      </c>
      <c r="DU33" s="17">
        <v>5.5430731857963158</v>
      </c>
      <c r="DV33" s="100">
        <v>8048.978056999983</v>
      </c>
      <c r="DW33" s="100">
        <v>539.22988180100072</v>
      </c>
      <c r="DX33" s="100">
        <v>81387.228167511988</v>
      </c>
      <c r="DY33" s="100">
        <v>5.169132856896697</v>
      </c>
      <c r="DZ33" s="17">
        <v>5681.1468872762362</v>
      </c>
      <c r="EA33" s="17">
        <v>562.62553805300001</v>
      </c>
      <c r="EB33" s="17">
        <v>75647.422345250729</v>
      </c>
      <c r="EC33" s="17">
        <v>4.9673726742534141</v>
      </c>
      <c r="ED33" s="100">
        <v>5035.7719501740321</v>
      </c>
      <c r="EE33" s="100">
        <v>539.22988180100072</v>
      </c>
      <c r="EF33" s="100">
        <v>71105.747082166898</v>
      </c>
      <c r="EG33" s="100">
        <v>4.5906750364800022</v>
      </c>
      <c r="EH33" s="18"/>
      <c r="EI33" s="17">
        <v>10958.248823000053</v>
      </c>
      <c r="EJ33" s="17">
        <v>452.61962562500452</v>
      </c>
      <c r="EK33" s="17">
        <v>82653.041701411858</v>
      </c>
      <c r="EL33" s="17">
        <v>5.5367789983520135</v>
      </c>
      <c r="EM33" s="100">
        <v>10316.219439000048</v>
      </c>
      <c r="EN33" s="100">
        <v>434.4602991940036</v>
      </c>
      <c r="EO33" s="100">
        <v>78646.414915989983</v>
      </c>
      <c r="EP33" s="100">
        <v>5.1844807896421887</v>
      </c>
      <c r="EQ33" s="17">
        <v>7169.1837532515856</v>
      </c>
      <c r="ER33" s="17">
        <v>452.61962562500452</v>
      </c>
      <c r="ES33" s="17">
        <v>69724.221214320307</v>
      </c>
      <c r="ET33" s="17">
        <v>4.8199135213093083</v>
      </c>
      <c r="EU33" s="100">
        <v>6520.5475593657675</v>
      </c>
      <c r="EV33" s="100">
        <v>434.4602991940036</v>
      </c>
      <c r="EW33" s="100">
        <v>65695.051068614674</v>
      </c>
      <c r="EX33" s="100">
        <v>4.4677109129248782</v>
      </c>
      <c r="EY33" s="18"/>
      <c r="EZ33" s="17">
        <v>6740.6405269999814</v>
      </c>
      <c r="FA33" s="17">
        <v>1050.3582105689925</v>
      </c>
      <c r="FB33" s="17">
        <v>128035.83022469697</v>
      </c>
      <c r="FC33" s="17">
        <v>7.6004149624429349</v>
      </c>
      <c r="FD33" s="100">
        <v>6328.4643599999799</v>
      </c>
      <c r="FE33" s="100">
        <v>1011.0510790139917</v>
      </c>
      <c r="FF33" s="100">
        <v>122698.7142827295</v>
      </c>
      <c r="FG33" s="100">
        <v>7.2198765574183161</v>
      </c>
      <c r="FH33" s="17">
        <v>4129.6168585450023</v>
      </c>
      <c r="FI33" s="17">
        <v>1050.3582105689925</v>
      </c>
      <c r="FJ33" s="17">
        <v>119126.651924615</v>
      </c>
      <c r="FK33" s="17">
        <v>7.0787597871930981</v>
      </c>
      <c r="FL33" s="100">
        <v>3719.8728851689957</v>
      </c>
      <c r="FM33" s="100">
        <v>1011.0510790139917</v>
      </c>
      <c r="FN33" s="100">
        <v>113797.8349677997</v>
      </c>
      <c r="FO33" s="100">
        <v>6.7011257443581993</v>
      </c>
      <c r="FP33" s="18"/>
    </row>
    <row r="34" spans="2:172" s="75" customFormat="1" ht="18">
      <c r="B34" s="4" t="str">
        <f>$B$59</f>
        <v>Evaporative Cooler and Wall Furnace</v>
      </c>
      <c r="C34" s="17">
        <v>4311.6678089999668</v>
      </c>
      <c r="D34" s="17">
        <v>941.9221768349887</v>
      </c>
      <c r="E34" s="17">
        <v>108904.23188130002</v>
      </c>
      <c r="F34" s="17">
        <v>6.2822191320124396</v>
      </c>
      <c r="G34" s="100">
        <v>4277.9254389999851</v>
      </c>
      <c r="H34" s="100">
        <v>902.69248120799216</v>
      </c>
      <c r="I34" s="100">
        <v>104866.12862822862</v>
      </c>
      <c r="J34" s="100">
        <v>6.0564716701763812</v>
      </c>
      <c r="K34" s="17">
        <v>2659.0187638811872</v>
      </c>
      <c r="L34" s="17">
        <v>941.9221768349887</v>
      </c>
      <c r="M34" s="17">
        <v>103265.16196848842</v>
      </c>
      <c r="N34" s="17">
        <v>5.9650674509885064</v>
      </c>
      <c r="O34" s="100">
        <v>2632.4842264911899</v>
      </c>
      <c r="P34" s="100">
        <v>902.69248120799216</v>
      </c>
      <c r="Q34" s="100">
        <v>99251.65284937885</v>
      </c>
      <c r="R34" s="100">
        <v>5.741988633013646</v>
      </c>
      <c r="S34" s="18"/>
      <c r="T34" s="17">
        <v>4842.7691809999642</v>
      </c>
      <c r="U34" s="17">
        <v>616.16705660900084</v>
      </c>
      <c r="V34" s="17">
        <v>78140.912094157306</v>
      </c>
      <c r="W34" s="17">
        <v>4.6959662059994045</v>
      </c>
      <c r="X34" s="100">
        <v>4656.0990249999295</v>
      </c>
      <c r="Y34" s="100">
        <v>593.46899853999969</v>
      </c>
      <c r="Z34" s="100">
        <v>75234.161581163222</v>
      </c>
      <c r="AA34" s="100">
        <v>4.4996753137267049</v>
      </c>
      <c r="AB34" s="17">
        <v>2812.2000086489893</v>
      </c>
      <c r="AC34" s="17">
        <v>616.16705660900084</v>
      </c>
      <c r="AD34" s="17">
        <v>71212.32579841165</v>
      </c>
      <c r="AE34" s="17">
        <v>4.2856679584112083</v>
      </c>
      <c r="AF34" s="100">
        <v>2643.8330893883008</v>
      </c>
      <c r="AG34" s="100">
        <v>593.46899853999969</v>
      </c>
      <c r="AH34" s="100">
        <v>68368.028491625359</v>
      </c>
      <c r="AI34" s="100">
        <v>4.0970180741882025</v>
      </c>
      <c r="AJ34" s="18"/>
      <c r="AK34" s="17">
        <v>4289.460313999999</v>
      </c>
      <c r="AL34" s="17">
        <v>524.71674930200209</v>
      </c>
      <c r="AM34" s="17">
        <v>67107.914046012156</v>
      </c>
      <c r="AN34" s="17">
        <v>4.0233716483847282</v>
      </c>
      <c r="AO34" s="100">
        <v>4192.0654049999985</v>
      </c>
      <c r="AP34" s="100">
        <v>503.13943646400168</v>
      </c>
      <c r="AQ34" s="100">
        <v>64617.857697416868</v>
      </c>
      <c r="AR34" s="100">
        <v>3.8695165934815088</v>
      </c>
      <c r="AS34" s="17">
        <v>2528.2775218688007</v>
      </c>
      <c r="AT34" s="17">
        <v>524.71674930200209</v>
      </c>
      <c r="AU34" s="17">
        <v>61098.511793669619</v>
      </c>
      <c r="AV34" s="17">
        <v>3.6797932863563454</v>
      </c>
      <c r="AW34" s="100">
        <v>2466.6136511227987</v>
      </c>
      <c r="AX34" s="100">
        <v>503.13943646400168</v>
      </c>
      <c r="AY34" s="100">
        <v>58730.374749942319</v>
      </c>
      <c r="AZ34" s="100">
        <v>3.5382894316519775</v>
      </c>
      <c r="BA34" s="18"/>
      <c r="BB34" s="17">
        <v>4971.9291119999825</v>
      </c>
      <c r="BC34" s="17">
        <v>489.09985892000128</v>
      </c>
      <c r="BD34" s="17">
        <v>65874.904092219746</v>
      </c>
      <c r="BE34" s="17">
        <v>4.0419925656254456</v>
      </c>
      <c r="BF34" s="100">
        <v>4785.7830409999951</v>
      </c>
      <c r="BG34" s="100">
        <v>473.12723400700048</v>
      </c>
      <c r="BH34" s="100">
        <v>63642.485146217776</v>
      </c>
      <c r="BI34" s="100">
        <v>3.8770047596723907</v>
      </c>
      <c r="BJ34" s="17">
        <v>2802.0110609627832</v>
      </c>
      <c r="BK34" s="17">
        <v>489.09985892000128</v>
      </c>
      <c r="BL34" s="17">
        <v>58470.839913553675</v>
      </c>
      <c r="BM34" s="17">
        <v>3.6058192478611386</v>
      </c>
      <c r="BN34" s="100">
        <v>2611.1603651175874</v>
      </c>
      <c r="BO34" s="100">
        <v>473.12723400700048</v>
      </c>
      <c r="BP34" s="100">
        <v>56222.368128932372</v>
      </c>
      <c r="BQ34" s="100">
        <v>3.4439058926814989</v>
      </c>
      <c r="BR34" s="18"/>
      <c r="BS34" s="17">
        <v>4253.1536460000107</v>
      </c>
      <c r="BT34" s="17">
        <v>594.62189105900063</v>
      </c>
      <c r="BU34" s="17">
        <v>73974.54478756254</v>
      </c>
      <c r="BV34" s="17">
        <v>4.3919580494044066</v>
      </c>
      <c r="BW34" s="100">
        <v>4169.9129470000116</v>
      </c>
      <c r="BX34" s="100">
        <v>573.97580516799826</v>
      </c>
      <c r="BY34" s="100">
        <v>71625.907279776438</v>
      </c>
      <c r="BZ34" s="100">
        <v>4.2493295132869253</v>
      </c>
      <c r="CA34" s="17">
        <v>2500.7399947049962</v>
      </c>
      <c r="CB34" s="17">
        <v>594.62189105900063</v>
      </c>
      <c r="CC34" s="17">
        <v>67995.064071432775</v>
      </c>
      <c r="CD34" s="17">
        <v>4.0549893218041744</v>
      </c>
      <c r="CE34" s="100">
        <v>2450.1480980665069</v>
      </c>
      <c r="CF34" s="100">
        <v>573.97580516799826</v>
      </c>
      <c r="CG34" s="100">
        <v>65757.828848136473</v>
      </c>
      <c r="CH34" s="100">
        <v>3.9231872326891226</v>
      </c>
      <c r="CI34" s="18"/>
      <c r="CJ34" s="17">
        <v>4964.2741579999811</v>
      </c>
      <c r="CK34" s="17">
        <v>333.04586701300047</v>
      </c>
      <c r="CL34" s="17">
        <v>50243.385126778099</v>
      </c>
      <c r="CM34" s="17">
        <v>3.1656851100793255</v>
      </c>
      <c r="CN34" s="100">
        <v>4773.7280449999744</v>
      </c>
      <c r="CO34" s="100">
        <v>327.52456119300007</v>
      </c>
      <c r="CP34" s="100">
        <v>49041.084530766224</v>
      </c>
      <c r="CQ34" s="100">
        <v>3.057253262834152</v>
      </c>
      <c r="CR34" s="17">
        <v>2673.3439976430063</v>
      </c>
      <c r="CS34" s="17">
        <v>333.04586701300047</v>
      </c>
      <c r="CT34" s="17">
        <v>42426.410689417651</v>
      </c>
      <c r="CU34" s="17">
        <v>2.7180745730976086</v>
      </c>
      <c r="CV34" s="100">
        <v>2472.3994906236298</v>
      </c>
      <c r="CW34" s="100">
        <v>327.52456119300007</v>
      </c>
      <c r="CX34" s="100">
        <v>41188.629317236519</v>
      </c>
      <c r="CY34" s="100">
        <v>2.6113545840706776</v>
      </c>
      <c r="CZ34" s="18"/>
      <c r="DA34" s="17">
        <v>6116.0725849999844</v>
      </c>
      <c r="DB34" s="17">
        <v>505.62889284200185</v>
      </c>
      <c r="DC34" s="17">
        <v>71431.785194382042</v>
      </c>
      <c r="DD34" s="17">
        <v>4.4451101687954102</v>
      </c>
      <c r="DE34" s="100">
        <v>5905.8254469999847</v>
      </c>
      <c r="DF34" s="100">
        <v>485.71298652400293</v>
      </c>
      <c r="DG34" s="100">
        <v>68722.801893126816</v>
      </c>
      <c r="DH34" s="100">
        <v>4.2489214672474329</v>
      </c>
      <c r="DI34" s="17">
        <v>3279.5500444732188</v>
      </c>
      <c r="DJ34" s="17">
        <v>505.62889284200185</v>
      </c>
      <c r="DK34" s="17">
        <v>61753.173172949035</v>
      </c>
      <c r="DL34" s="17">
        <v>3.8699075036281174</v>
      </c>
      <c r="DM34" s="100">
        <v>3069.2448006328145</v>
      </c>
      <c r="DN34" s="100">
        <v>485.71298652400293</v>
      </c>
      <c r="DO34" s="100">
        <v>59043.991606431548</v>
      </c>
      <c r="DP34" s="100">
        <v>3.6783243306668241</v>
      </c>
      <c r="DQ34" s="18"/>
      <c r="DR34" s="17">
        <v>5604.1546359999911</v>
      </c>
      <c r="DS34" s="17">
        <v>543.94813952300069</v>
      </c>
      <c r="DT34" s="17">
        <v>73516.974151981078</v>
      </c>
      <c r="DU34" s="17">
        <v>4.5167842205410036</v>
      </c>
      <c r="DV34" s="100">
        <v>5388.3307679999698</v>
      </c>
      <c r="DW34" s="100">
        <v>521.61592394100001</v>
      </c>
      <c r="DX34" s="100">
        <v>70547.33134082341</v>
      </c>
      <c r="DY34" s="100">
        <v>4.3053873718083535</v>
      </c>
      <c r="DZ34" s="17">
        <v>3153.8915076503245</v>
      </c>
      <c r="EA34" s="17">
        <v>543.94813952300069</v>
      </c>
      <c r="EB34" s="17">
        <v>65156.33332121405</v>
      </c>
      <c r="EC34" s="17">
        <v>4.0294600306075239</v>
      </c>
      <c r="ED34" s="100">
        <v>2913.2105843455247</v>
      </c>
      <c r="EE34" s="100">
        <v>521.61592394100001</v>
      </c>
      <c r="EF34" s="100">
        <v>62101.874757368736</v>
      </c>
      <c r="EG34" s="100">
        <v>3.8161711602750552</v>
      </c>
      <c r="EH34" s="18"/>
      <c r="EI34" s="17">
        <v>6304.2109540000192</v>
      </c>
      <c r="EJ34" s="17">
        <v>437.96649676100333</v>
      </c>
      <c r="EK34" s="17">
        <v>65307.50004068196</v>
      </c>
      <c r="EL34" s="17">
        <v>4.1203956927743421</v>
      </c>
      <c r="EM34" s="100">
        <v>6085.2436880000032</v>
      </c>
      <c r="EN34" s="100">
        <v>420.81669307400404</v>
      </c>
      <c r="EO34" s="100">
        <v>62845.372704972739</v>
      </c>
      <c r="EP34" s="100">
        <v>3.9351548533434211</v>
      </c>
      <c r="EQ34" s="17">
        <v>3343.8448328449663</v>
      </c>
      <c r="ER34" s="17">
        <v>437.96649676100333</v>
      </c>
      <c r="ES34" s="17">
        <v>55206.316384043959</v>
      </c>
      <c r="ET34" s="17">
        <v>3.5305995989920573</v>
      </c>
      <c r="EU34" s="100">
        <v>3113.3744727987664</v>
      </c>
      <c r="EV34" s="100">
        <v>420.81669307400404</v>
      </c>
      <c r="EW34" s="100">
        <v>52704.938881015987</v>
      </c>
      <c r="EX34" s="100">
        <v>3.3470404457407095</v>
      </c>
      <c r="EY34" s="18"/>
      <c r="EZ34" s="17">
        <v>5239.0182579999746</v>
      </c>
      <c r="FA34" s="17">
        <v>1049.8819095489914</v>
      </c>
      <c r="FB34" s="17">
        <v>122864.45471375117</v>
      </c>
      <c r="FC34" s="17">
        <v>7.1441183456131938</v>
      </c>
      <c r="FD34" s="100">
        <v>5084.1990769999911</v>
      </c>
      <c r="FE34" s="100">
        <v>1010.5892860039919</v>
      </c>
      <c r="FF34" s="100">
        <v>118406.92763899393</v>
      </c>
      <c r="FG34" s="100">
        <v>6.8658062032394422</v>
      </c>
      <c r="FH34" s="17">
        <v>3031.6970539869917</v>
      </c>
      <c r="FI34" s="17">
        <v>1049.8819095489914</v>
      </c>
      <c r="FJ34" s="17">
        <v>115332.76574069032</v>
      </c>
      <c r="FK34" s="17">
        <v>6.7014916269854332</v>
      </c>
      <c r="FL34" s="100">
        <v>2879.1613379389992</v>
      </c>
      <c r="FM34" s="100">
        <v>1010.5892860039919</v>
      </c>
      <c r="FN34" s="100">
        <v>110883.03016803437</v>
      </c>
      <c r="FO34" s="100">
        <v>6.4276790024598833</v>
      </c>
      <c r="FP34" s="18"/>
    </row>
    <row r="35" spans="2:172" s="75" customFormat="1" ht="18">
      <c r="B35" s="4" t="str">
        <f>$B$60</f>
        <v>Gas Furnace Split System: 10 SEER, 80 AFUE Furnace</v>
      </c>
      <c r="C35" s="17">
        <v>4394.9603059999872</v>
      </c>
      <c r="D35" s="17">
        <v>765.83234272900245</v>
      </c>
      <c r="E35" s="17">
        <v>91579.454131415041</v>
      </c>
      <c r="F35" s="17">
        <v>5.3575700417167731</v>
      </c>
      <c r="G35" s="100">
        <v>4337.1457109999837</v>
      </c>
      <c r="H35" s="100">
        <v>736.58302695700365</v>
      </c>
      <c r="I35" s="100">
        <v>88457.25106203185</v>
      </c>
      <c r="J35" s="100">
        <v>5.1762387883153727</v>
      </c>
      <c r="K35" s="17">
        <v>2727.9913424166962</v>
      </c>
      <c r="L35" s="17">
        <v>765.83234272900245</v>
      </c>
      <c r="M35" s="17">
        <v>85891.52265201394</v>
      </c>
      <c r="N35" s="17">
        <v>5.0361679136646353</v>
      </c>
      <c r="O35" s="100">
        <v>2686.6052136846924</v>
      </c>
      <c r="P35" s="100">
        <v>736.58302695700365</v>
      </c>
      <c r="Q35" s="100">
        <v>82825.375809522448</v>
      </c>
      <c r="R35" s="100">
        <v>4.8606119976678652</v>
      </c>
      <c r="S35" s="18"/>
      <c r="T35" s="17">
        <v>6371.9465819999396</v>
      </c>
      <c r="U35" s="17">
        <v>517.52291004000006</v>
      </c>
      <c r="V35" s="17">
        <v>73494.264814305279</v>
      </c>
      <c r="W35" s="17">
        <v>4.6581575886192264</v>
      </c>
      <c r="X35" s="100">
        <v>5854.4091029999627</v>
      </c>
      <c r="Y35" s="100">
        <v>500.58898243999977</v>
      </c>
      <c r="Z35" s="100">
        <v>70034.961720710271</v>
      </c>
      <c r="AA35" s="100">
        <v>4.3613064474408487</v>
      </c>
      <c r="AB35" s="17">
        <v>4021.6027078821826</v>
      </c>
      <c r="AC35" s="17">
        <v>517.52291004000006</v>
      </c>
      <c r="AD35" s="17">
        <v>65474.562467673117</v>
      </c>
      <c r="AE35" s="17">
        <v>4.1832493077680439</v>
      </c>
      <c r="AF35" s="100">
        <v>3480.2181422276744</v>
      </c>
      <c r="AG35" s="100">
        <v>500.58898243999977</v>
      </c>
      <c r="AH35" s="100">
        <v>61933.889775820709</v>
      </c>
      <c r="AI35" s="100">
        <v>3.883651955293455</v>
      </c>
      <c r="AJ35" s="18"/>
      <c r="AK35" s="17">
        <v>4702.3780160000106</v>
      </c>
      <c r="AL35" s="17">
        <v>449.46663929100265</v>
      </c>
      <c r="AM35" s="17">
        <v>60991.836052614541</v>
      </c>
      <c r="AN35" s="17">
        <v>3.74786360123599</v>
      </c>
      <c r="AO35" s="100">
        <v>4454.6768250000023</v>
      </c>
      <c r="AP35" s="100">
        <v>433.3593887240034</v>
      </c>
      <c r="AQ35" s="100">
        <v>58535.919854055843</v>
      </c>
      <c r="AR35" s="100">
        <v>3.5660884144173206</v>
      </c>
      <c r="AS35" s="17">
        <v>2775.537799844004</v>
      </c>
      <c r="AT35" s="17">
        <v>449.46663929100265</v>
      </c>
      <c r="AU35" s="17">
        <v>54417.187477459986</v>
      </c>
      <c r="AV35" s="17">
        <v>3.3632021816921944</v>
      </c>
      <c r="AW35" s="100">
        <v>2564.1210140556095</v>
      </c>
      <c r="AX35" s="100">
        <v>433.3593887240034</v>
      </c>
      <c r="AY35" s="100">
        <v>52085.078749300046</v>
      </c>
      <c r="AZ35" s="100">
        <v>3.1948836247168368</v>
      </c>
      <c r="BA35" s="18"/>
      <c r="BB35" s="17">
        <v>6796.6995820000075</v>
      </c>
      <c r="BC35" s="17">
        <v>420.69930243000215</v>
      </c>
      <c r="BD35" s="17">
        <v>65261.22075472572</v>
      </c>
      <c r="BE35" s="17">
        <v>4.2449001358201359</v>
      </c>
      <c r="BF35" s="100">
        <v>6285.3175379999975</v>
      </c>
      <c r="BG35" s="100">
        <v>408.78187400100046</v>
      </c>
      <c r="BH35" s="100">
        <v>62324.570784211362</v>
      </c>
      <c r="BI35" s="100">
        <v>3.9625133536347712</v>
      </c>
      <c r="BJ35" s="17">
        <v>4229.0450258601959</v>
      </c>
      <c r="BK35" s="17">
        <v>420.69930243000215</v>
      </c>
      <c r="BL35" s="17">
        <v>56500.023937538819</v>
      </c>
      <c r="BM35" s="17">
        <v>3.7329661477161089</v>
      </c>
      <c r="BN35" s="100">
        <v>3676.9193212783907</v>
      </c>
      <c r="BO35" s="100">
        <v>408.78187400100046</v>
      </c>
      <c r="BP35" s="100">
        <v>53424.350893006893</v>
      </c>
      <c r="BQ35" s="100">
        <v>3.444817644275628</v>
      </c>
      <c r="BR35" s="18"/>
      <c r="BS35" s="17">
        <v>4533.2236330000078</v>
      </c>
      <c r="BT35" s="17">
        <v>502.68620822300085</v>
      </c>
      <c r="BU35" s="17">
        <v>65736.614509404739</v>
      </c>
      <c r="BV35" s="17">
        <v>3.9870651513012336</v>
      </c>
      <c r="BW35" s="100">
        <v>4323.8129590000181</v>
      </c>
      <c r="BX35" s="100">
        <v>487.26304377799971</v>
      </c>
      <c r="BY35" s="100">
        <v>63479.759527722294</v>
      </c>
      <c r="BZ35" s="100">
        <v>3.8258096353146844</v>
      </c>
      <c r="CA35" s="17">
        <v>2678.1582860220069</v>
      </c>
      <c r="CB35" s="17">
        <v>502.68620822300085</v>
      </c>
      <c r="CC35" s="17">
        <v>59406.871836367216</v>
      </c>
      <c r="CD35" s="17">
        <v>3.6226270235339246</v>
      </c>
      <c r="CE35" s="100">
        <v>2509.074764371012</v>
      </c>
      <c r="CF35" s="100">
        <v>487.26304377799971</v>
      </c>
      <c r="CG35" s="100">
        <v>57287.618744300875</v>
      </c>
      <c r="CH35" s="100">
        <v>3.4747599328433094</v>
      </c>
      <c r="CI35" s="18"/>
      <c r="CJ35" s="17">
        <v>6751.6168589999243</v>
      </c>
      <c r="CK35" s="17">
        <v>302.17207235299884</v>
      </c>
      <c r="CL35" s="17">
        <v>53254.669184567887</v>
      </c>
      <c r="CM35" s="17">
        <v>3.4955494122461843</v>
      </c>
      <c r="CN35" s="100">
        <v>6250.2069169999349</v>
      </c>
      <c r="CO35" s="100">
        <v>298.04739966499932</v>
      </c>
      <c r="CP35" s="100">
        <v>51131.320996272087</v>
      </c>
      <c r="CQ35" s="100">
        <v>3.2640998593291761</v>
      </c>
      <c r="CR35" s="17">
        <v>4051.4817403230172</v>
      </c>
      <c r="CS35" s="17">
        <v>302.17207235299884</v>
      </c>
      <c r="CT35" s="17">
        <v>44041.430140725664</v>
      </c>
      <c r="CU35" s="17">
        <v>2.9766317343715643</v>
      </c>
      <c r="CV35" s="100">
        <v>3529.6601626270131</v>
      </c>
      <c r="CW35" s="100">
        <v>298.04739966499932</v>
      </c>
      <c r="CX35" s="100">
        <v>41848.434593806072</v>
      </c>
      <c r="CY35" s="100">
        <v>2.7431203039349512</v>
      </c>
      <c r="CZ35" s="18"/>
      <c r="DA35" s="17">
        <v>10751.325413999954</v>
      </c>
      <c r="DB35" s="17">
        <v>429.80172681600305</v>
      </c>
      <c r="DC35" s="17">
        <v>79665.200179726118</v>
      </c>
      <c r="DD35" s="17">
        <v>5.4209501335313988</v>
      </c>
      <c r="DE35" s="100">
        <v>10091.393559999984</v>
      </c>
      <c r="DF35" s="100">
        <v>414.93772509800192</v>
      </c>
      <c r="DG35" s="100">
        <v>75927.020131618541</v>
      </c>
      <c r="DH35" s="100">
        <v>5.0667509835990403</v>
      </c>
      <c r="DI35" s="17">
        <v>7237.6471841396133</v>
      </c>
      <c r="DJ35" s="17">
        <v>429.80172681600305</v>
      </c>
      <c r="DK35" s="17">
        <v>67676.038144490449</v>
      </c>
      <c r="DL35" s="17">
        <v>4.7360446545211499</v>
      </c>
      <c r="DM35" s="100">
        <v>6569.8568721967968</v>
      </c>
      <c r="DN35" s="100">
        <v>414.93772509800192</v>
      </c>
      <c r="DO35" s="100">
        <v>63911.043937697767</v>
      </c>
      <c r="DP35" s="100">
        <v>4.3825977238114175</v>
      </c>
      <c r="DQ35" s="18"/>
      <c r="DR35" s="17">
        <v>8921.4941700000127</v>
      </c>
      <c r="DS35" s="17">
        <v>460.18929920300155</v>
      </c>
      <c r="DT35" s="17">
        <v>76460.317037524001</v>
      </c>
      <c r="DU35" s="17">
        <v>5.0803699862617551</v>
      </c>
      <c r="DV35" s="100">
        <v>8262.5340369999831</v>
      </c>
      <c r="DW35" s="100">
        <v>443.52015839100153</v>
      </c>
      <c r="DX35" s="100">
        <v>72544.938728109279</v>
      </c>
      <c r="DY35" s="100">
        <v>4.7163375528000344</v>
      </c>
      <c r="DZ35" s="17">
        <v>5945.6710956572306</v>
      </c>
      <c r="EA35" s="17">
        <v>460.18929920300155</v>
      </c>
      <c r="EB35" s="17">
        <v>66306.392092636015</v>
      </c>
      <c r="EC35" s="17">
        <v>4.5064653930609415</v>
      </c>
      <c r="ED35" s="100">
        <v>5251.8286728990406</v>
      </c>
      <c r="EE35" s="100">
        <v>443.52015839100153</v>
      </c>
      <c r="EF35" s="100">
        <v>62271.990527045884</v>
      </c>
      <c r="EG35" s="100">
        <v>4.1380695370305105</v>
      </c>
      <c r="EH35" s="18"/>
      <c r="EI35" s="17">
        <v>11350.17956300006</v>
      </c>
      <c r="EJ35" s="17">
        <v>378.51282350200347</v>
      </c>
      <c r="EK35" s="17">
        <v>76579.684044295369</v>
      </c>
      <c r="EL35" s="17">
        <v>5.2716437937149578</v>
      </c>
      <c r="EM35" s="100">
        <v>10663.728720000003</v>
      </c>
      <c r="EN35" s="100">
        <v>365.70667575400245</v>
      </c>
      <c r="EO35" s="100">
        <v>72956.802890061052</v>
      </c>
      <c r="EP35" s="100">
        <v>4.9184676129462623</v>
      </c>
      <c r="EQ35" s="17">
        <v>7582.9691221951898</v>
      </c>
      <c r="ER35" s="17">
        <v>378.51282350200347</v>
      </c>
      <c r="ES35" s="17">
        <v>63725.434610807439</v>
      </c>
      <c r="ET35" s="17">
        <v>4.5566982291425964</v>
      </c>
      <c r="EU35" s="100">
        <v>6876.6755092021831</v>
      </c>
      <c r="EV35" s="100">
        <v>365.70667575400245</v>
      </c>
      <c r="EW35" s="100">
        <v>60034.847147369379</v>
      </c>
      <c r="EX35" s="100">
        <v>4.2022821238984935</v>
      </c>
      <c r="EY35" s="18"/>
      <c r="EZ35" s="17">
        <v>6722.3694819999819</v>
      </c>
      <c r="FA35" s="17">
        <v>845.59786732199063</v>
      </c>
      <c r="FB35" s="17">
        <v>107497.45253651048</v>
      </c>
      <c r="FC35" s="17">
        <v>6.4896905792125086</v>
      </c>
      <c r="FD35" s="100">
        <v>6358.175409999998</v>
      </c>
      <c r="FE35" s="100">
        <v>816.30185306899102</v>
      </c>
      <c r="FF35" s="100">
        <v>103325.1699503765</v>
      </c>
      <c r="FG35" s="100">
        <v>6.174679012865476</v>
      </c>
      <c r="FH35" s="17">
        <v>4128.2513838190016</v>
      </c>
      <c r="FI35" s="17">
        <v>845.59786732199063</v>
      </c>
      <c r="FJ35" s="17">
        <v>98645.958408983235</v>
      </c>
      <c r="FK35" s="17">
        <v>5.9707710623592121</v>
      </c>
      <c r="FL35" s="100">
        <v>3755.3264728030003</v>
      </c>
      <c r="FM35" s="100">
        <v>816.30185306899102</v>
      </c>
      <c r="FN35" s="100">
        <v>94443.884977809139</v>
      </c>
      <c r="FO35" s="100">
        <v>5.6567668259193882</v>
      </c>
      <c r="FP35" s="18"/>
    </row>
    <row r="36" spans="2:172" s="75" customFormat="1" ht="18">
      <c r="B36" s="4" t="str">
        <f>$B$61</f>
        <v>Gas Furnace Split System: 12 SEER, 80 AFUE Furnace</v>
      </c>
      <c r="C36" s="17">
        <v>4392.9392069999858</v>
      </c>
      <c r="D36" s="17">
        <v>765.83234272900245</v>
      </c>
      <c r="E36" s="17">
        <v>91572.557858673172</v>
      </c>
      <c r="F36" s="17">
        <v>5.3568000519756787</v>
      </c>
      <c r="G36" s="100">
        <v>4336.846334999982</v>
      </c>
      <c r="H36" s="100">
        <v>736.58302695700365</v>
      </c>
      <c r="I36" s="100">
        <v>88456.229549207201</v>
      </c>
      <c r="J36" s="100">
        <v>5.1761461149519912</v>
      </c>
      <c r="K36" s="17">
        <v>2726.8633177476959</v>
      </c>
      <c r="L36" s="17">
        <v>765.83234272900245</v>
      </c>
      <c r="M36" s="17">
        <v>85887.673673919868</v>
      </c>
      <c r="N36" s="17">
        <v>5.0356774601592909</v>
      </c>
      <c r="O36" s="100">
        <v>2686.5411196846926</v>
      </c>
      <c r="P36" s="100">
        <v>736.58302695700365</v>
      </c>
      <c r="Q36" s="100">
        <v>82825.157111821289</v>
      </c>
      <c r="R36" s="100">
        <v>4.8605815071020286</v>
      </c>
      <c r="S36" s="18"/>
      <c r="T36" s="17">
        <v>6250.6073919999635</v>
      </c>
      <c r="U36" s="17">
        <v>517.52291004000006</v>
      </c>
      <c r="V36" s="17">
        <v>73080.238510538766</v>
      </c>
      <c r="W36" s="17">
        <v>4.6188235811539409</v>
      </c>
      <c r="X36" s="100">
        <v>5760.5639129999636</v>
      </c>
      <c r="Y36" s="100">
        <v>500.58898243999977</v>
      </c>
      <c r="Z36" s="100">
        <v>69714.748794103667</v>
      </c>
      <c r="AA36" s="100">
        <v>4.3328737074057608</v>
      </c>
      <c r="AB36" s="17">
        <v>3913.2661463439827</v>
      </c>
      <c r="AC36" s="17">
        <v>517.52291004000006</v>
      </c>
      <c r="AD36" s="17">
        <v>65104.902952586162</v>
      </c>
      <c r="AE36" s="17">
        <v>4.1461744576288755</v>
      </c>
      <c r="AF36" s="100">
        <v>3399.9431014772781</v>
      </c>
      <c r="AG36" s="100">
        <v>500.58898243999977</v>
      </c>
      <c r="AH36" s="100">
        <v>61659.980098274653</v>
      </c>
      <c r="AI36" s="100">
        <v>3.8576541570364973</v>
      </c>
      <c r="AJ36" s="18"/>
      <c r="AK36" s="17">
        <v>4670.3686350000071</v>
      </c>
      <c r="AL36" s="17">
        <v>449.46663929100265</v>
      </c>
      <c r="AM36" s="17">
        <v>60882.615563329193</v>
      </c>
      <c r="AN36" s="17">
        <v>3.7376695806578879</v>
      </c>
      <c r="AO36" s="100">
        <v>4435.1293249999972</v>
      </c>
      <c r="AP36" s="100">
        <v>433.3593887240034</v>
      </c>
      <c r="AQ36" s="100">
        <v>58469.221047405823</v>
      </c>
      <c r="AR36" s="100">
        <v>3.5606473629251472</v>
      </c>
      <c r="AS36" s="17">
        <v>2753.0153254296015</v>
      </c>
      <c r="AT36" s="17">
        <v>449.46663929100265</v>
      </c>
      <c r="AU36" s="17">
        <v>54340.337641611623</v>
      </c>
      <c r="AV36" s="17">
        <v>3.3551985905055308</v>
      </c>
      <c r="AW36" s="100">
        <v>2554.4364018584047</v>
      </c>
      <c r="AX36" s="100">
        <v>433.3593887240034</v>
      </c>
      <c r="AY36" s="100">
        <v>52052.033496637472</v>
      </c>
      <c r="AZ36" s="100">
        <v>3.1917115703818664</v>
      </c>
      <c r="BA36" s="18"/>
      <c r="BB36" s="17">
        <v>6648.9422760000025</v>
      </c>
      <c r="BC36" s="17">
        <v>420.69930243000215</v>
      </c>
      <c r="BD36" s="17">
        <v>64757.052140630862</v>
      </c>
      <c r="BE36" s="17">
        <v>4.1986163504047909</v>
      </c>
      <c r="BF36" s="100">
        <v>6164.8776070000031</v>
      </c>
      <c r="BG36" s="100">
        <v>408.78187400100046</v>
      </c>
      <c r="BH36" s="100">
        <v>61913.61287804904</v>
      </c>
      <c r="BI36" s="100">
        <v>3.927880452873016</v>
      </c>
      <c r="BJ36" s="17">
        <v>4095.5021757091936</v>
      </c>
      <c r="BK36" s="17">
        <v>420.69930243000215</v>
      </c>
      <c r="BL36" s="17">
        <v>56044.357036824586</v>
      </c>
      <c r="BM36" s="17">
        <v>3.6890007816912576</v>
      </c>
      <c r="BN36" s="100">
        <v>3569.0994427331893</v>
      </c>
      <c r="BO36" s="100">
        <v>408.78187400100046</v>
      </c>
      <c r="BP36" s="100">
        <v>53056.454372627675</v>
      </c>
      <c r="BQ36" s="100">
        <v>3.4122974676718285</v>
      </c>
      <c r="BR36" s="18"/>
      <c r="BS36" s="17">
        <v>4512.6778800000129</v>
      </c>
      <c r="BT36" s="17">
        <v>502.68620822300085</v>
      </c>
      <c r="BU36" s="17">
        <v>65666.509523763336</v>
      </c>
      <c r="BV36" s="17">
        <v>3.9802630993664128</v>
      </c>
      <c r="BW36" s="100">
        <v>4313.6761010000218</v>
      </c>
      <c r="BX36" s="100">
        <v>487.26304377799971</v>
      </c>
      <c r="BY36" s="100">
        <v>63445.171149066184</v>
      </c>
      <c r="BZ36" s="100">
        <v>3.8228630623237341</v>
      </c>
      <c r="CA36" s="17">
        <v>2663.558569534006</v>
      </c>
      <c r="CB36" s="17">
        <v>502.68620822300085</v>
      </c>
      <c r="CC36" s="17">
        <v>59357.055559749846</v>
      </c>
      <c r="CD36" s="17">
        <v>3.6173363826389546</v>
      </c>
      <c r="CE36" s="100">
        <v>2505.0336602080106</v>
      </c>
      <c r="CF36" s="100">
        <v>487.26304377799971</v>
      </c>
      <c r="CG36" s="100">
        <v>57273.829931142129</v>
      </c>
      <c r="CH36" s="100">
        <v>3.473355067972641</v>
      </c>
      <c r="CI36" s="18"/>
      <c r="CJ36" s="17">
        <v>6603.101177999929</v>
      </c>
      <c r="CK36" s="17">
        <v>302.17207235299884</v>
      </c>
      <c r="CL36" s="17">
        <v>52747.912888800565</v>
      </c>
      <c r="CM36" s="17">
        <v>3.4543069497616008</v>
      </c>
      <c r="CN36" s="100">
        <v>6128.3662949999571</v>
      </c>
      <c r="CO36" s="100">
        <v>298.04739966499932</v>
      </c>
      <c r="CP36" s="100">
        <v>50715.583736321089</v>
      </c>
      <c r="CQ36" s="100">
        <v>3.2339877328749238</v>
      </c>
      <c r="CR36" s="17">
        <v>3913.3842768314162</v>
      </c>
      <c r="CS36" s="17">
        <v>302.17207235299884</v>
      </c>
      <c r="CT36" s="17">
        <v>43570.222261647432</v>
      </c>
      <c r="CU36" s="17">
        <v>2.9367818878968071</v>
      </c>
      <c r="CV36" s="100">
        <v>3416.3988786054138</v>
      </c>
      <c r="CW36" s="100">
        <v>298.04739966499932</v>
      </c>
      <c r="CX36" s="100">
        <v>41461.971236144607</v>
      </c>
      <c r="CY36" s="100">
        <v>2.7141487236680915</v>
      </c>
      <c r="CZ36" s="18"/>
      <c r="DA36" s="17">
        <v>10380.351806999941</v>
      </c>
      <c r="DB36" s="17">
        <v>429.80172681600305</v>
      </c>
      <c r="DC36" s="17">
        <v>78399.386296337092</v>
      </c>
      <c r="DD36" s="17">
        <v>5.3105568133027674</v>
      </c>
      <c r="DE36" s="100">
        <v>9757.1017439999614</v>
      </c>
      <c r="DF36" s="100">
        <v>414.93772509800192</v>
      </c>
      <c r="DG36" s="100">
        <v>74786.36965457222</v>
      </c>
      <c r="DH36" s="100">
        <v>4.9715204784226978</v>
      </c>
      <c r="DI36" s="17">
        <v>6880.0979453384052</v>
      </c>
      <c r="DJ36" s="17">
        <v>429.80172681600305</v>
      </c>
      <c r="DK36" s="17">
        <v>66456.030084807295</v>
      </c>
      <c r="DL36" s="17">
        <v>4.6271057480251354</v>
      </c>
      <c r="DM36" s="100">
        <v>6247.8078092532032</v>
      </c>
      <c r="DN36" s="100">
        <v>414.93772509800192</v>
      </c>
      <c r="DO36" s="100">
        <v>62812.167448065418</v>
      </c>
      <c r="DP36" s="100">
        <v>4.2887101054929451</v>
      </c>
      <c r="DQ36" s="18"/>
      <c r="DR36" s="17">
        <v>8655.5484389999874</v>
      </c>
      <c r="DS36" s="17">
        <v>460.18929920300155</v>
      </c>
      <c r="DT36" s="17">
        <v>75552.872970949567</v>
      </c>
      <c r="DU36" s="17">
        <v>4.9992084813391413</v>
      </c>
      <c r="DV36" s="100">
        <v>8032.8035379999974</v>
      </c>
      <c r="DW36" s="100">
        <v>443.52015839100153</v>
      </c>
      <c r="DX36" s="100">
        <v>71761.066103251462</v>
      </c>
      <c r="DY36" s="100">
        <v>4.6501779830859036</v>
      </c>
      <c r="DZ36" s="17">
        <v>5692.6721133291212</v>
      </c>
      <c r="EA36" s="17">
        <v>460.18929920300155</v>
      </c>
      <c r="EB36" s="17">
        <v>65443.12414507498</v>
      </c>
      <c r="EC36" s="17">
        <v>4.4269002265300879</v>
      </c>
      <c r="ED36" s="100">
        <v>5033.180258105438</v>
      </c>
      <c r="EE36" s="100">
        <v>443.52015839100153</v>
      </c>
      <c r="EF36" s="100">
        <v>61525.931524992047</v>
      </c>
      <c r="EG36" s="100">
        <v>4.0732267034025478</v>
      </c>
      <c r="EH36" s="18"/>
      <c r="EI36" s="17">
        <v>10944.33947100003</v>
      </c>
      <c r="EJ36" s="17">
        <v>378.51282350200347</v>
      </c>
      <c r="EK36" s="17">
        <v>75194.900832778396</v>
      </c>
      <c r="EL36" s="17">
        <v>5.1536782045350762</v>
      </c>
      <c r="EM36" s="100">
        <v>10296.180375000031</v>
      </c>
      <c r="EN36" s="100">
        <v>365.70667575400245</v>
      </c>
      <c r="EO36" s="100">
        <v>71702.676480152848</v>
      </c>
      <c r="EP36" s="100">
        <v>4.8162713728953808</v>
      </c>
      <c r="EQ36" s="17">
        <v>7194.7412900281879</v>
      </c>
      <c r="ER36" s="17">
        <v>378.51282350200347</v>
      </c>
      <c r="ES36" s="17">
        <v>62400.746895557124</v>
      </c>
      <c r="ET36" s="17">
        <v>4.4404339630062895</v>
      </c>
      <c r="EU36" s="100">
        <v>6524.9255266365717</v>
      </c>
      <c r="EV36" s="100">
        <v>365.70667575400245</v>
      </c>
      <c r="EW36" s="100">
        <v>58834.626961857954</v>
      </c>
      <c r="EX36" s="100">
        <v>4.1015546385918373</v>
      </c>
      <c r="EY36" s="18"/>
      <c r="EZ36" s="17">
        <v>6604.6545869999854</v>
      </c>
      <c r="FA36" s="17">
        <v>845.59786732199063</v>
      </c>
      <c r="FB36" s="17">
        <v>107095.7928346852</v>
      </c>
      <c r="FC36" s="17">
        <v>6.4539603446901239</v>
      </c>
      <c r="FD36" s="100">
        <v>6258.2384119999879</v>
      </c>
      <c r="FE36" s="100">
        <v>816.30185306899102</v>
      </c>
      <c r="FF36" s="100">
        <v>102984.17092202074</v>
      </c>
      <c r="FG36" s="100">
        <v>6.1466528355689407</v>
      </c>
      <c r="FH36" s="17">
        <v>4021.7767752669997</v>
      </c>
      <c r="FI36" s="17">
        <v>845.59786732199063</v>
      </c>
      <c r="FJ36" s="17">
        <v>98282.652138158606</v>
      </c>
      <c r="FK36" s="17">
        <v>5.9367641353993728</v>
      </c>
      <c r="FL36" s="100">
        <v>3665.9610515609934</v>
      </c>
      <c r="FM36" s="100">
        <v>816.30185306899102</v>
      </c>
      <c r="FN36" s="100">
        <v>94138.957649372431</v>
      </c>
      <c r="FO36" s="100">
        <v>5.630386077215598</v>
      </c>
      <c r="FP36" s="18"/>
    </row>
    <row r="37" spans="2:172" s="75" customFormat="1" ht="18">
      <c r="B37" s="4" t="str">
        <f>$B$62</f>
        <v>Gas Furnace Split System: 13 SEER, 80 AFUE Furnace</v>
      </c>
      <c r="C37" s="17">
        <v>4386.5448019999867</v>
      </c>
      <c r="D37" s="17">
        <v>765.84519932400065</v>
      </c>
      <c r="E37" s="17">
        <v>91552.024913096306</v>
      </c>
      <c r="F37" s="17">
        <v>5.3544305901907832</v>
      </c>
      <c r="G37" s="100">
        <v>4335.7958209999788</v>
      </c>
      <c r="H37" s="100">
        <v>736.59042911900212</v>
      </c>
      <c r="I37" s="100">
        <v>88453.38526456707</v>
      </c>
      <c r="J37" s="100">
        <v>5.1758616658703112</v>
      </c>
      <c r="K37" s="17">
        <v>2723.4964325063961</v>
      </c>
      <c r="L37" s="17">
        <v>765.84519932400065</v>
      </c>
      <c r="M37" s="17">
        <v>85877.471049612446</v>
      </c>
      <c r="N37" s="17">
        <v>5.0342638312108221</v>
      </c>
      <c r="O37" s="100">
        <v>2686.3420530347926</v>
      </c>
      <c r="P37" s="100">
        <v>736.59042911900212</v>
      </c>
      <c r="Q37" s="100">
        <v>82825.218084742344</v>
      </c>
      <c r="R37" s="100">
        <v>4.8605248005114259</v>
      </c>
      <c r="S37" s="18"/>
      <c r="T37" s="17">
        <v>5943.4367489999549</v>
      </c>
      <c r="U37" s="17">
        <v>517.52752245600061</v>
      </c>
      <c r="V37" s="17">
        <v>72032.590514332769</v>
      </c>
      <c r="W37" s="17">
        <v>4.5216245973490485</v>
      </c>
      <c r="X37" s="100">
        <v>5506.3563379999605</v>
      </c>
      <c r="Y37" s="100">
        <v>500.59606393999985</v>
      </c>
      <c r="Z37" s="100">
        <v>68848.065109143179</v>
      </c>
      <c r="AA37" s="100">
        <v>4.2567278742271037</v>
      </c>
      <c r="AB37" s="17">
        <v>3654.3852367069862</v>
      </c>
      <c r="AC37" s="17">
        <v>517.52752245600061</v>
      </c>
      <c r="AD37" s="17">
        <v>64222.026287177432</v>
      </c>
      <c r="AE37" s="17">
        <v>4.0575896925637904</v>
      </c>
      <c r="AF37" s="100">
        <v>3197.7540857640743</v>
      </c>
      <c r="AG37" s="100">
        <v>500.59606393999985</v>
      </c>
      <c r="AH37" s="100">
        <v>60970.791020199016</v>
      </c>
      <c r="AI37" s="100">
        <v>3.7911109459707246</v>
      </c>
      <c r="AJ37" s="18"/>
      <c r="AK37" s="17">
        <v>4578.1942629999949</v>
      </c>
      <c r="AL37" s="17">
        <v>449.46692934000288</v>
      </c>
      <c r="AM37" s="17">
        <v>60568.132706553093</v>
      </c>
      <c r="AN37" s="17">
        <v>3.7085351811089291</v>
      </c>
      <c r="AO37" s="100">
        <v>4376.5747770000053</v>
      </c>
      <c r="AP37" s="100">
        <v>433.36176033400227</v>
      </c>
      <c r="AQ37" s="100">
        <v>58269.661892993026</v>
      </c>
      <c r="AR37" s="100">
        <v>3.5443766010841675</v>
      </c>
      <c r="AS37" s="17">
        <v>2694.2435812028048</v>
      </c>
      <c r="AT37" s="17">
        <v>449.46692934000288</v>
      </c>
      <c r="AU37" s="17">
        <v>54139.829227165625</v>
      </c>
      <c r="AV37" s="17">
        <v>3.3339199989910822</v>
      </c>
      <c r="AW37" s="100">
        <v>2531.1969274800031</v>
      </c>
      <c r="AX37" s="100">
        <v>433.36176033400227</v>
      </c>
      <c r="AY37" s="100">
        <v>51972.974317531844</v>
      </c>
      <c r="AZ37" s="100">
        <v>3.1837190369141672</v>
      </c>
      <c r="BA37" s="18"/>
      <c r="BB37" s="17">
        <v>6278.8931329999878</v>
      </c>
      <c r="BC37" s="17">
        <v>420.69831225100296</v>
      </c>
      <c r="BD37" s="17">
        <v>63494.293639934869</v>
      </c>
      <c r="BE37" s="17">
        <v>4.0855149736019696</v>
      </c>
      <c r="BF37" s="100">
        <v>5845.4987850000198</v>
      </c>
      <c r="BG37" s="100">
        <v>408.78191021100065</v>
      </c>
      <c r="BH37" s="100">
        <v>60823.85124535003</v>
      </c>
      <c r="BI37" s="100">
        <v>3.8366847471745222</v>
      </c>
      <c r="BJ37" s="17">
        <v>3780.4883936431966</v>
      </c>
      <c r="BK37" s="17">
        <v>420.69831225100296</v>
      </c>
      <c r="BL37" s="17">
        <v>54969.386892585986</v>
      </c>
      <c r="BM37" s="17">
        <v>3.5850739627569381</v>
      </c>
      <c r="BN37" s="100">
        <v>3303.5455758839985</v>
      </c>
      <c r="BO37" s="100">
        <v>408.78191021100065</v>
      </c>
      <c r="BP37" s="100">
        <v>52150.351022396891</v>
      </c>
      <c r="BQ37" s="100">
        <v>3.3302648653819014</v>
      </c>
      <c r="BR37" s="18"/>
      <c r="BS37" s="17">
        <v>4451.7919450000145</v>
      </c>
      <c r="BT37" s="17">
        <v>502.69194382200129</v>
      </c>
      <c r="BU37" s="17">
        <v>65459.331749412479</v>
      </c>
      <c r="BV37" s="17">
        <v>3.9602200636514571</v>
      </c>
      <c r="BW37" s="100">
        <v>4282.0812610000248</v>
      </c>
      <c r="BX37" s="100">
        <v>487.27533435800001</v>
      </c>
      <c r="BY37" s="100">
        <v>63338.59418970863</v>
      </c>
      <c r="BZ37" s="100">
        <v>3.8137366753607012</v>
      </c>
      <c r="CA37" s="17">
        <v>2623.3706145735114</v>
      </c>
      <c r="CB37" s="17">
        <v>502.69194382200129</v>
      </c>
      <c r="CC37" s="17">
        <v>59220.502191010986</v>
      </c>
      <c r="CD37" s="17">
        <v>3.6026029142642271</v>
      </c>
      <c r="CE37" s="100">
        <v>2494.9410639230096</v>
      </c>
      <c r="CF37" s="100">
        <v>487.27533435800001</v>
      </c>
      <c r="CG37" s="100">
        <v>57240.621637654258</v>
      </c>
      <c r="CH37" s="100">
        <v>3.4697499411580481</v>
      </c>
      <c r="CI37" s="18"/>
      <c r="CJ37" s="17">
        <v>6220.478447999958</v>
      </c>
      <c r="CK37" s="17">
        <v>302.17189714299951</v>
      </c>
      <c r="CL37" s="17">
        <v>51442.333045858526</v>
      </c>
      <c r="CM37" s="17">
        <v>3.3492574639127284</v>
      </c>
      <c r="CN37" s="100">
        <v>5808.0294709999753</v>
      </c>
      <c r="CO37" s="100">
        <v>298.04810422999969</v>
      </c>
      <c r="CP37" s="100">
        <v>49622.620102177825</v>
      </c>
      <c r="CQ37" s="100">
        <v>3.154564155258428</v>
      </c>
      <c r="CR37" s="17">
        <v>3575.0841213486046</v>
      </c>
      <c r="CS37" s="17">
        <v>302.17189714299951</v>
      </c>
      <c r="CT37" s="17">
        <v>42415.877248118377</v>
      </c>
      <c r="CU37" s="17">
        <v>2.8380502131856615</v>
      </c>
      <c r="CV37" s="100">
        <v>3134.8863025318042</v>
      </c>
      <c r="CW37" s="100">
        <v>298.04810422999969</v>
      </c>
      <c r="CX37" s="100">
        <v>40501.481371320842</v>
      </c>
      <c r="CY37" s="100">
        <v>2.640306894025219</v>
      </c>
      <c r="CZ37" s="18"/>
      <c r="DA37" s="17">
        <v>9528.0115199999709</v>
      </c>
      <c r="DB37" s="17">
        <v>429.81114370900264</v>
      </c>
      <c r="DC37" s="17">
        <v>75492.02359875296</v>
      </c>
      <c r="DD37" s="17">
        <v>5.0658632293660055</v>
      </c>
      <c r="DE37" s="100">
        <v>8934.3928990000713</v>
      </c>
      <c r="DF37" s="100">
        <v>414.94717455900235</v>
      </c>
      <c r="DG37" s="100">
        <v>71980.116842294345</v>
      </c>
      <c r="DH37" s="100">
        <v>4.7403965355873243</v>
      </c>
      <c r="DI37" s="17">
        <v>6082.9792767348081</v>
      </c>
      <c r="DJ37" s="17">
        <v>429.81114370900264</v>
      </c>
      <c r="DK37" s="17">
        <v>63737.09128021817</v>
      </c>
      <c r="DL37" s="17">
        <v>4.3887568307499842</v>
      </c>
      <c r="DM37" s="100">
        <v>5476.2093334884012</v>
      </c>
      <c r="DN37" s="100">
        <v>414.94717455900235</v>
      </c>
      <c r="DO37" s="100">
        <v>60180.310371069354</v>
      </c>
      <c r="DP37" s="100">
        <v>4.0635954189940788</v>
      </c>
      <c r="DQ37" s="18"/>
      <c r="DR37" s="17">
        <v>8014.2689039999905</v>
      </c>
      <c r="DS37" s="17">
        <v>460.19035586300112</v>
      </c>
      <c r="DT37" s="17">
        <v>73364.843084394641</v>
      </c>
      <c r="DU37" s="17">
        <v>4.8098721521917849</v>
      </c>
      <c r="DV37" s="100">
        <v>7438.1346849999736</v>
      </c>
      <c r="DW37" s="100">
        <v>443.52196760100213</v>
      </c>
      <c r="DX37" s="100">
        <v>69732.153644176025</v>
      </c>
      <c r="DY37" s="100">
        <v>4.4811496591521447</v>
      </c>
      <c r="DZ37" s="17">
        <v>5106.8721177331299</v>
      </c>
      <c r="EA37" s="17">
        <v>460.19035586300112</v>
      </c>
      <c r="EB37" s="17">
        <v>63444.398214102031</v>
      </c>
      <c r="EC37" s="17">
        <v>4.2447283398304609</v>
      </c>
      <c r="ED37" s="100">
        <v>4486.5490344402024</v>
      </c>
      <c r="EE37" s="100">
        <v>443.52196760100213</v>
      </c>
      <c r="EF37" s="100">
        <v>59660.930182475</v>
      </c>
      <c r="EG37" s="100">
        <v>3.9102178268304066</v>
      </c>
      <c r="EH37" s="18"/>
      <c r="EI37" s="17">
        <v>10020.021679000027</v>
      </c>
      <c r="EJ37" s="17">
        <v>378.51690918700439</v>
      </c>
      <c r="EK37" s="17">
        <v>72041.407690483597</v>
      </c>
      <c r="EL37" s="17">
        <v>4.894293838217707</v>
      </c>
      <c r="EM37" s="100">
        <v>9398.7809000000816</v>
      </c>
      <c r="EN37" s="100">
        <v>365.71311711400239</v>
      </c>
      <c r="EO37" s="100">
        <v>68641.267971526511</v>
      </c>
      <c r="EP37" s="100">
        <v>4.5696666972104643</v>
      </c>
      <c r="EQ37" s="17">
        <v>6340.0259565111801</v>
      </c>
      <c r="ER37" s="17">
        <v>378.51690918700439</v>
      </c>
      <c r="ES37" s="17">
        <v>59484.747085950497</v>
      </c>
      <c r="ET37" s="17">
        <v>4.1883023617735491</v>
      </c>
      <c r="EU37" s="100">
        <v>5692.229106253365</v>
      </c>
      <c r="EV37" s="100">
        <v>365.71311711400239</v>
      </c>
      <c r="EW37" s="100">
        <v>55993.994334011593</v>
      </c>
      <c r="EX37" s="100">
        <v>3.861579935125361</v>
      </c>
      <c r="EY37" s="18"/>
      <c r="EZ37" s="17">
        <v>6312.3112800000044</v>
      </c>
      <c r="FA37" s="17">
        <v>845.59517163199189</v>
      </c>
      <c r="FB37" s="17">
        <v>106098.00697413841</v>
      </c>
      <c r="FC37" s="17">
        <v>6.3674354945611977</v>
      </c>
      <c r="FD37" s="100">
        <v>5995.6237139999839</v>
      </c>
      <c r="FE37" s="100">
        <v>816.29994742898998</v>
      </c>
      <c r="FF37" s="100">
        <v>102087.9022423869</v>
      </c>
      <c r="FG37" s="100">
        <v>6.0731944590101952</v>
      </c>
      <c r="FH37" s="17">
        <v>3779.3999648169929</v>
      </c>
      <c r="FI37" s="17">
        <v>845.59517163199189</v>
      </c>
      <c r="FJ37" s="17">
        <v>97455.358959149831</v>
      </c>
      <c r="FK37" s="17">
        <v>5.8584730762815056</v>
      </c>
      <c r="FL37" s="100">
        <v>3448.5089589109994</v>
      </c>
      <c r="FM37" s="100">
        <v>816.29994742898998</v>
      </c>
      <c r="FN37" s="100">
        <v>93396.79010195758</v>
      </c>
      <c r="FO37" s="100">
        <v>5.564434129873316</v>
      </c>
      <c r="FP37" s="18"/>
    </row>
    <row r="38" spans="2:172" s="75" customFormat="1" ht="18">
      <c r="B38" s="4" t="str">
        <f>$B$63</f>
        <v>Gas Furnace Split System: 14 SEER, 80 AFUE Furnace</v>
      </c>
      <c r="C38" s="17">
        <v>4382.9896309999831</v>
      </c>
      <c r="D38" s="17">
        <v>765.84519932400065</v>
      </c>
      <c r="E38" s="17">
        <v>91539.894171920358</v>
      </c>
      <c r="F38" s="17">
        <v>5.3530754722730576</v>
      </c>
      <c r="G38" s="100">
        <v>4335.2753949999806</v>
      </c>
      <c r="H38" s="100">
        <v>736.59042911900212</v>
      </c>
      <c r="I38" s="100">
        <v>88451.609498195437</v>
      </c>
      <c r="J38" s="100">
        <v>5.1757005199445167</v>
      </c>
      <c r="K38" s="17">
        <v>2721.7324594595971</v>
      </c>
      <c r="L38" s="17">
        <v>765.84519932400065</v>
      </c>
      <c r="M38" s="17">
        <v>85871.452126620541</v>
      </c>
      <c r="N38" s="17">
        <v>5.0334825400700378</v>
      </c>
      <c r="O38" s="100">
        <v>2686.2857216198927</v>
      </c>
      <c r="P38" s="100">
        <v>736.59042911900212</v>
      </c>
      <c r="Q38" s="100">
        <v>82825.025874068306</v>
      </c>
      <c r="R38" s="100">
        <v>4.860494039873279</v>
      </c>
      <c r="S38" s="18"/>
      <c r="T38" s="17">
        <v>5721.9108459999516</v>
      </c>
      <c r="U38" s="17">
        <v>517.52752245600061</v>
      </c>
      <c r="V38" s="17">
        <v>71276.713119670341</v>
      </c>
      <c r="W38" s="17">
        <v>4.4495176343120804</v>
      </c>
      <c r="X38" s="100">
        <v>5337.1461859999563</v>
      </c>
      <c r="Y38" s="100">
        <v>500.59606393999985</v>
      </c>
      <c r="Z38" s="100">
        <v>68270.696381097878</v>
      </c>
      <c r="AA38" s="100">
        <v>4.2053605227602562</v>
      </c>
      <c r="AB38" s="17">
        <v>3468.454269446283</v>
      </c>
      <c r="AC38" s="17">
        <v>517.52752245600061</v>
      </c>
      <c r="AD38" s="17">
        <v>63587.603796548501</v>
      </c>
      <c r="AE38" s="17">
        <v>3.992131846250091</v>
      </c>
      <c r="AF38" s="100">
        <v>3068.0373411739765</v>
      </c>
      <c r="AG38" s="100">
        <v>500.59606393999985</v>
      </c>
      <c r="AH38" s="100">
        <v>60528.179327313359</v>
      </c>
      <c r="AI38" s="100">
        <v>3.7473433898850743</v>
      </c>
      <c r="AJ38" s="18"/>
      <c r="AK38" s="17">
        <v>4520.9096629999976</v>
      </c>
      <c r="AL38" s="17">
        <v>449.46692934000288</v>
      </c>
      <c r="AM38" s="17">
        <v>60372.669631509103</v>
      </c>
      <c r="AN38" s="17">
        <v>3.6902574425460477</v>
      </c>
      <c r="AO38" s="100">
        <v>4341.881291000007</v>
      </c>
      <c r="AP38" s="100">
        <v>433.36176033400227</v>
      </c>
      <c r="AQ38" s="100">
        <v>58151.282861672989</v>
      </c>
      <c r="AR38" s="100">
        <v>3.5347130846945158</v>
      </c>
      <c r="AS38" s="17">
        <v>2658.9109029216038</v>
      </c>
      <c r="AT38" s="17">
        <v>449.46692934000288</v>
      </c>
      <c r="AU38" s="17">
        <v>54019.269182295211</v>
      </c>
      <c r="AV38" s="17">
        <v>3.3209770005730577</v>
      </c>
      <c r="AW38" s="100">
        <v>2519.4045193076045</v>
      </c>
      <c r="AX38" s="100">
        <v>433.36176033400227</v>
      </c>
      <c r="AY38" s="100">
        <v>51932.736969910475</v>
      </c>
      <c r="AZ38" s="100">
        <v>3.1795322205156373</v>
      </c>
      <c r="BA38" s="18"/>
      <c r="BB38" s="17">
        <v>6008.391923999985</v>
      </c>
      <c r="BC38" s="17">
        <v>420.69831225100296</v>
      </c>
      <c r="BD38" s="17">
        <v>62571.305644657601</v>
      </c>
      <c r="BE38" s="17">
        <v>4.0004426394856072</v>
      </c>
      <c r="BF38" s="100">
        <v>5627.2215050000168</v>
      </c>
      <c r="BG38" s="100">
        <v>408.78191021100065</v>
      </c>
      <c r="BH38" s="100">
        <v>60079.058607170824</v>
      </c>
      <c r="BI38" s="100">
        <v>3.7738519028727477</v>
      </c>
      <c r="BJ38" s="17">
        <v>3554.5460390841899</v>
      </c>
      <c r="BK38" s="17">
        <v>420.69831225100296</v>
      </c>
      <c r="BL38" s="17">
        <v>54198.439946901024</v>
      </c>
      <c r="BM38" s="17">
        <v>3.5077521417944033</v>
      </c>
      <c r="BN38" s="100">
        <v>3130.8626794487941</v>
      </c>
      <c r="BO38" s="100">
        <v>408.78191021100065</v>
      </c>
      <c r="BP38" s="100">
        <v>51561.132804154477</v>
      </c>
      <c r="BQ38" s="100">
        <v>3.2754975298242557</v>
      </c>
      <c r="BR38" s="18"/>
      <c r="BS38" s="17">
        <v>4415.2177630000224</v>
      </c>
      <c r="BT38" s="17">
        <v>502.69194382200129</v>
      </c>
      <c r="BU38" s="17">
        <v>65334.53552004302</v>
      </c>
      <c r="BV38" s="17">
        <v>3.9480943011356775</v>
      </c>
      <c r="BW38" s="100">
        <v>4264.2337580000294</v>
      </c>
      <c r="BX38" s="100">
        <v>487.27533435800001</v>
      </c>
      <c r="BY38" s="100">
        <v>63277.696010822227</v>
      </c>
      <c r="BZ38" s="100">
        <v>3.8085460319508435</v>
      </c>
      <c r="CA38" s="17">
        <v>2599.9178048945114</v>
      </c>
      <c r="CB38" s="17">
        <v>502.69194382200129</v>
      </c>
      <c r="CC38" s="17">
        <v>59140.477920992882</v>
      </c>
      <c r="CD38" s="17">
        <v>3.5939109452939446</v>
      </c>
      <c r="CE38" s="100">
        <v>2490.4314861580074</v>
      </c>
      <c r="CF38" s="100">
        <v>487.27533435800001</v>
      </c>
      <c r="CG38" s="100">
        <v>57225.234326979189</v>
      </c>
      <c r="CH38" s="100">
        <v>3.4680453027736742</v>
      </c>
      <c r="CI38" s="18"/>
      <c r="CJ38" s="17">
        <v>5949.5008359999774</v>
      </c>
      <c r="CK38" s="17">
        <v>302.17189714299951</v>
      </c>
      <c r="CL38" s="17">
        <v>50517.719496848913</v>
      </c>
      <c r="CM38" s="17">
        <v>3.2738408672545365</v>
      </c>
      <c r="CN38" s="100">
        <v>5586.5333519999931</v>
      </c>
      <c r="CO38" s="100">
        <v>298.04810422999969</v>
      </c>
      <c r="CP38" s="100">
        <v>48866.844334693225</v>
      </c>
      <c r="CQ38" s="100">
        <v>3.0998409408702203</v>
      </c>
      <c r="CR38" s="17">
        <v>3345.5192226358013</v>
      </c>
      <c r="CS38" s="17">
        <v>302.17189714299951</v>
      </c>
      <c r="CT38" s="17">
        <v>41632.569674624472</v>
      </c>
      <c r="CU38" s="17">
        <v>2.7691495074327661</v>
      </c>
      <c r="CV38" s="100">
        <v>2949.4417848650014</v>
      </c>
      <c r="CW38" s="100">
        <v>298.04810422999969</v>
      </c>
      <c r="CX38" s="100">
        <v>39868.718714809234</v>
      </c>
      <c r="CY38" s="100">
        <v>2.591268187105868</v>
      </c>
      <c r="CZ38" s="18"/>
      <c r="DA38" s="17">
        <v>8841.0849640000233</v>
      </c>
      <c r="DB38" s="17">
        <v>429.81114370900264</v>
      </c>
      <c r="DC38" s="17">
        <v>73148.134019963298</v>
      </c>
      <c r="DD38" s="17">
        <v>4.8604079772446784</v>
      </c>
      <c r="DE38" s="100">
        <v>8322.3166549999878</v>
      </c>
      <c r="DF38" s="100">
        <v>414.94717455900235</v>
      </c>
      <c r="DG38" s="100">
        <v>69891.627007091898</v>
      </c>
      <c r="DH38" s="100">
        <v>4.5657236222026061</v>
      </c>
      <c r="DI38" s="17">
        <v>5447.0765752676034</v>
      </c>
      <c r="DJ38" s="17">
        <v>429.81114370900264</v>
      </c>
      <c r="DK38" s="17">
        <v>61567.302236433869</v>
      </c>
      <c r="DL38" s="17">
        <v>4.1897508880574721</v>
      </c>
      <c r="DM38" s="100">
        <v>4910.6701876671978</v>
      </c>
      <c r="DN38" s="100">
        <v>414.94717455900235</v>
      </c>
      <c r="DO38" s="100">
        <v>58250.611630046988</v>
      </c>
      <c r="DP38" s="100">
        <v>3.8946958647437242</v>
      </c>
      <c r="DQ38" s="18"/>
      <c r="DR38" s="17">
        <v>7525.2915749999929</v>
      </c>
      <c r="DS38" s="17">
        <v>460.19035586300112</v>
      </c>
      <c r="DT38" s="17">
        <v>71696.383981020583</v>
      </c>
      <c r="DU38" s="17">
        <v>4.6599071348137073</v>
      </c>
      <c r="DV38" s="100">
        <v>7020.8275849999955</v>
      </c>
      <c r="DW38" s="100">
        <v>443.52196760100213</v>
      </c>
      <c r="DX38" s="100">
        <v>68308.243395982092</v>
      </c>
      <c r="DY38" s="100">
        <v>4.3607594510340411</v>
      </c>
      <c r="DZ38" s="17">
        <v>4665.7343084271179</v>
      </c>
      <c r="EA38" s="17">
        <v>460.19035586300112</v>
      </c>
      <c r="EB38" s="17">
        <v>61939.174249456613</v>
      </c>
      <c r="EC38" s="17">
        <v>4.101433258690772</v>
      </c>
      <c r="ED38" s="100">
        <v>4113.9293504794177</v>
      </c>
      <c r="EE38" s="100">
        <v>443.52196760100213</v>
      </c>
      <c r="EF38" s="100">
        <v>58389.499654045052</v>
      </c>
      <c r="EG38" s="100">
        <v>3.7959115529493683</v>
      </c>
      <c r="EH38" s="18"/>
      <c r="EI38" s="17">
        <v>9267.3244180000456</v>
      </c>
      <c r="EJ38" s="17">
        <v>378.51690918700439</v>
      </c>
      <c r="EK38" s="17">
        <v>69473.099258335118</v>
      </c>
      <c r="EL38" s="17">
        <v>4.674431917379926</v>
      </c>
      <c r="EM38" s="100">
        <v>8724.7334840000294</v>
      </c>
      <c r="EN38" s="100">
        <v>365.71311711400239</v>
      </c>
      <c r="EO38" s="100">
        <v>66341.323821496102</v>
      </c>
      <c r="EP38" s="100">
        <v>4.3819929935260413</v>
      </c>
      <c r="EQ38" s="17">
        <v>5649.112134639191</v>
      </c>
      <c r="ER38" s="17">
        <v>378.51690918700439</v>
      </c>
      <c r="ES38" s="17">
        <v>57127.252397788208</v>
      </c>
      <c r="ET38" s="17">
        <v>3.975754912645316</v>
      </c>
      <c r="EU38" s="100">
        <v>5076.3207107609815</v>
      </c>
      <c r="EV38" s="100">
        <v>365.71311711400239</v>
      </c>
      <c r="EW38" s="100">
        <v>53892.428661416212</v>
      </c>
      <c r="EX38" s="100">
        <v>3.6806122406214614</v>
      </c>
      <c r="EY38" s="18"/>
      <c r="EZ38" s="17">
        <v>6096.0876679999892</v>
      </c>
      <c r="FA38" s="17">
        <v>845.59517163199189</v>
      </c>
      <c r="FB38" s="17">
        <v>105360.22173868866</v>
      </c>
      <c r="FC38" s="17">
        <v>6.3015321452296345</v>
      </c>
      <c r="FD38" s="100">
        <v>5813.8453999999829</v>
      </c>
      <c r="FE38" s="100">
        <v>816.29994742898998</v>
      </c>
      <c r="FF38" s="100">
        <v>101467.64918605494</v>
      </c>
      <c r="FG38" s="100">
        <v>6.0221938876140326</v>
      </c>
      <c r="FH38" s="17">
        <v>3605.3238559509937</v>
      </c>
      <c r="FI38" s="17">
        <v>845.59517163199189</v>
      </c>
      <c r="FJ38" s="17">
        <v>96861.386905043808</v>
      </c>
      <c r="FK38" s="17">
        <v>5.8001284264929458</v>
      </c>
      <c r="FL38" s="100">
        <v>3307.5103871029969</v>
      </c>
      <c r="FM38" s="100">
        <v>816.29994742898998</v>
      </c>
      <c r="FN38" s="100">
        <v>92915.683235148623</v>
      </c>
      <c r="FO38" s="100">
        <v>5.5207656577740831</v>
      </c>
      <c r="FP38" s="18"/>
    </row>
    <row r="39" spans="2:172" s="75" customFormat="1" ht="18">
      <c r="B39" s="4" t="str">
        <f>$B$64</f>
        <v>Gas Furnace Packaged Unit: 14 SEER, 80 AFUE Furnace</v>
      </c>
      <c r="C39" s="17">
        <v>4383.6010680808531</v>
      </c>
      <c r="D39" s="17">
        <v>786.88260317875961</v>
      </c>
      <c r="E39" s="17">
        <v>93645.720866317366</v>
      </c>
      <c r="F39" s="17">
        <v>5.4670780265166936</v>
      </c>
      <c r="G39" s="100">
        <v>4335.3456999749933</v>
      </c>
      <c r="H39" s="100">
        <v>756.77023165339529</v>
      </c>
      <c r="I39" s="100">
        <v>90469.829642052209</v>
      </c>
      <c r="J39" s="100">
        <v>5.2848308842873424</v>
      </c>
      <c r="K39" s="17">
        <v>2722.1070690193769</v>
      </c>
      <c r="L39" s="17">
        <v>786.88260317875961</v>
      </c>
      <c r="M39" s="17">
        <v>87976.470732359739</v>
      </c>
      <c r="N39" s="17">
        <v>5.1474042091407837</v>
      </c>
      <c r="O39" s="100">
        <v>2686.2948685948018</v>
      </c>
      <c r="P39" s="100">
        <v>756.77023165339529</v>
      </c>
      <c r="Q39" s="100">
        <v>84843.0373382666</v>
      </c>
      <c r="R39" s="100">
        <v>4.9696031282734934</v>
      </c>
      <c r="S39" s="18"/>
      <c r="T39" s="17">
        <v>5738.4528098948049</v>
      </c>
      <c r="U39" s="17">
        <v>527.24363083035428</v>
      </c>
      <c r="V39" s="17">
        <v>72304.767453789886</v>
      </c>
      <c r="W39" s="17">
        <v>4.5087651781294342</v>
      </c>
      <c r="X39" s="100">
        <v>5348.6816571678846</v>
      </c>
      <c r="Y39" s="100">
        <v>510.18940477442368</v>
      </c>
      <c r="Z39" s="100">
        <v>69269.391107131189</v>
      </c>
      <c r="AA39" s="100">
        <v>4.261926969005347</v>
      </c>
      <c r="AB39" s="17">
        <v>3484.996233341139</v>
      </c>
      <c r="AC39" s="17">
        <v>527.24363083035428</v>
      </c>
      <c r="AD39" s="17">
        <v>64615.65813066806</v>
      </c>
      <c r="AE39" s="17">
        <v>4.0513793900674422</v>
      </c>
      <c r="AF39" s="100">
        <v>3079.6406755680655</v>
      </c>
      <c r="AG39" s="100">
        <v>510.18940477442368</v>
      </c>
      <c r="AH39" s="100">
        <v>61527.10561217519</v>
      </c>
      <c r="AI39" s="100">
        <v>3.8039339968975314</v>
      </c>
      <c r="AJ39" s="18"/>
      <c r="AK39" s="17">
        <v>4526.6189948880447</v>
      </c>
      <c r="AL39" s="17">
        <v>457.54390922884642</v>
      </c>
      <c r="AM39" s="17">
        <v>61199.848660101932</v>
      </c>
      <c r="AN39" s="17">
        <v>3.7361685467145898</v>
      </c>
      <c r="AO39" s="100">
        <v>4344.9333729509071</v>
      </c>
      <c r="AP39" s="100">
        <v>441.00009172901838</v>
      </c>
      <c r="AQ39" s="100">
        <v>58925.530132082546</v>
      </c>
      <c r="AR39" s="100">
        <v>3.577198072925996</v>
      </c>
      <c r="AS39" s="17">
        <v>2664.7264534428236</v>
      </c>
      <c r="AT39" s="17">
        <v>457.54390922884642</v>
      </c>
      <c r="AU39" s="17">
        <v>54846.810643735036</v>
      </c>
      <c r="AV39" s="17">
        <v>3.3669281581083381</v>
      </c>
      <c r="AW39" s="100">
        <v>2522.1575173569972</v>
      </c>
      <c r="AX39" s="100">
        <v>441.00009172901838</v>
      </c>
      <c r="AY39" s="100">
        <v>52705.963724176341</v>
      </c>
      <c r="AZ39" s="100">
        <v>3.2219241254320452</v>
      </c>
      <c r="BA39" s="18"/>
      <c r="BB39" s="17">
        <v>6047.3765302574047</v>
      </c>
      <c r="BC39" s="17">
        <v>429.12022322590377</v>
      </c>
      <c r="BD39" s="17">
        <v>63546.517676542877</v>
      </c>
      <c r="BE39" s="17">
        <v>4.0632892998887415</v>
      </c>
      <c r="BF39" s="100">
        <v>5653.7635796519771</v>
      </c>
      <c r="BG39" s="100">
        <v>417.08606795129731</v>
      </c>
      <c r="BH39" s="100">
        <v>61000.039655803426</v>
      </c>
      <c r="BI39" s="100">
        <v>3.8305878430282214</v>
      </c>
      <c r="BJ39" s="17">
        <v>3593.5306453416133</v>
      </c>
      <c r="BK39" s="17">
        <v>429.12022322590389</v>
      </c>
      <c r="BL39" s="17">
        <v>55173.651978786322</v>
      </c>
      <c r="BM39" s="17">
        <v>3.5705988021975386</v>
      </c>
      <c r="BN39" s="100">
        <v>3157.5103958083041</v>
      </c>
      <c r="BO39" s="100">
        <v>417.08606795129731</v>
      </c>
      <c r="BP39" s="100">
        <v>52482.474317083077</v>
      </c>
      <c r="BQ39" s="100">
        <v>3.3322681391186131</v>
      </c>
      <c r="BR39" s="18"/>
      <c r="BS39" s="17">
        <v>4416.8093128345199</v>
      </c>
      <c r="BT39" s="17">
        <v>510.41291225899556</v>
      </c>
      <c r="BU39" s="17">
        <v>66112.06295459473</v>
      </c>
      <c r="BV39" s="17">
        <v>3.990368650241817</v>
      </c>
      <c r="BW39" s="100">
        <v>4264.729424580104</v>
      </c>
      <c r="BX39" s="100">
        <v>495.28399882799482</v>
      </c>
      <c r="BY39" s="100">
        <v>64080.253741586232</v>
      </c>
      <c r="BZ39" s="100">
        <v>3.8519970221446909</v>
      </c>
      <c r="CA39" s="17">
        <v>2601.0506016221307</v>
      </c>
      <c r="CB39" s="17">
        <v>510.41291225899556</v>
      </c>
      <c r="CC39" s="17">
        <v>59916.44002571849</v>
      </c>
      <c r="CD39" s="17">
        <v>3.6360574492275557</v>
      </c>
      <c r="CE39" s="100">
        <v>2490.5264340448525</v>
      </c>
      <c r="CF39" s="100">
        <v>495.28399882799482</v>
      </c>
      <c r="CG39" s="100">
        <v>58026.424749461279</v>
      </c>
      <c r="CH39" s="100">
        <v>3.5113800799564543</v>
      </c>
      <c r="CI39" s="18"/>
      <c r="CJ39" s="17">
        <v>5960.4338401952082</v>
      </c>
      <c r="CK39" s="17">
        <v>304.50699431103175</v>
      </c>
      <c r="CL39" s="17">
        <v>50788.53415458685</v>
      </c>
      <c r="CM39" s="17">
        <v>3.2909199682610568</v>
      </c>
      <c r="CN39" s="100">
        <v>5593.8555600141663</v>
      </c>
      <c r="CO39" s="100">
        <v>300.34167513554098</v>
      </c>
      <c r="CP39" s="100">
        <v>49121.18582410083</v>
      </c>
      <c r="CQ39" s="100">
        <v>3.1152051193251293</v>
      </c>
      <c r="CR39" s="17">
        <v>3356.4522268310393</v>
      </c>
      <c r="CS39" s="17">
        <v>304.50699431103175</v>
      </c>
      <c r="CT39" s="17">
        <v>41903.384332362439</v>
      </c>
      <c r="CU39" s="17">
        <v>2.7862286084392891</v>
      </c>
      <c r="CV39" s="100">
        <v>2956.7639928791782</v>
      </c>
      <c r="CW39" s="100">
        <v>300.34167513554098</v>
      </c>
      <c r="CX39" s="100">
        <v>40123.060204216854</v>
      </c>
      <c r="CY39" s="100">
        <v>2.6066323655607748</v>
      </c>
      <c r="CZ39" s="18"/>
      <c r="DA39" s="17">
        <v>9012.3169636257735</v>
      </c>
      <c r="DB39" s="17">
        <v>437.47133537028486</v>
      </c>
      <c r="DC39" s="17">
        <v>74498.42074129454</v>
      </c>
      <c r="DD39" s="17">
        <v>4.9623097708252928</v>
      </c>
      <c r="DE39" s="100">
        <v>8453.2637693428023</v>
      </c>
      <c r="DF39" s="100">
        <v>422.11115649508992</v>
      </c>
      <c r="DG39" s="100">
        <v>71054.83508743433</v>
      </c>
      <c r="DH39" s="100">
        <v>4.6504638045606042</v>
      </c>
      <c r="DI39" s="17">
        <v>5618.5801030452603</v>
      </c>
      <c r="DJ39" s="17">
        <v>437.47133537028486</v>
      </c>
      <c r="DK39" s="17">
        <v>62918.515449833343</v>
      </c>
      <c r="DL39" s="17">
        <v>4.2917184328424502</v>
      </c>
      <c r="DM39" s="100">
        <v>5041.6051704071542</v>
      </c>
      <c r="DN39" s="100">
        <v>422.11115649508992</v>
      </c>
      <c r="DO39" s="100">
        <v>59413.778315662057</v>
      </c>
      <c r="DP39" s="100">
        <v>3.9794472362957345</v>
      </c>
      <c r="DQ39" s="18"/>
      <c r="DR39" s="17">
        <v>7621.2425041774177</v>
      </c>
      <c r="DS39" s="17">
        <v>471.55468114211482</v>
      </c>
      <c r="DT39" s="17">
        <v>73160.214512415405</v>
      </c>
      <c r="DU39" s="17">
        <v>4.7586724661840849</v>
      </c>
      <c r="DV39" s="100">
        <v>7087.4278211693381</v>
      </c>
      <c r="DW39" s="100">
        <v>443.52196760100213</v>
      </c>
      <c r="DX39" s="100">
        <v>68535.492725824952</v>
      </c>
      <c r="DY39" s="100">
        <v>4.3869902748121943</v>
      </c>
      <c r="DZ39" s="17">
        <v>4762.8813080210366</v>
      </c>
      <c r="EA39" s="17">
        <v>471.55468114211482</v>
      </c>
      <c r="EB39" s="17">
        <v>63407.085940562378</v>
      </c>
      <c r="EC39" s="17">
        <v>4.2005355863722009</v>
      </c>
      <c r="ED39" s="100">
        <v>4181.6748570652735</v>
      </c>
      <c r="EE39" s="100">
        <v>443.52196760100213</v>
      </c>
      <c r="EF39" s="100">
        <v>58620.656806886909</v>
      </c>
      <c r="EG39" s="100">
        <v>3.8224650817276258</v>
      </c>
      <c r="EH39" s="18"/>
      <c r="EI39" s="17">
        <v>9460.8382728016077</v>
      </c>
      <c r="EJ39" s="17">
        <v>385.37346338334794</v>
      </c>
      <c r="EK39" s="17">
        <v>70819.051042492065</v>
      </c>
      <c r="EL39" s="17">
        <v>4.7801594874420132</v>
      </c>
      <c r="EM39" s="100">
        <v>8871.0655973116645</v>
      </c>
      <c r="EN39" s="100">
        <v>371.95988592582199</v>
      </c>
      <c r="EO39" s="100">
        <v>67465.30635979322</v>
      </c>
      <c r="EP39" s="100">
        <v>4.4674966092659991</v>
      </c>
      <c r="EQ39" s="17">
        <v>5847.7714680639192</v>
      </c>
      <c r="ER39" s="17">
        <v>385.37346338334794</v>
      </c>
      <c r="ES39" s="17">
        <v>58490.761275374418</v>
      </c>
      <c r="ET39" s="17">
        <v>4.0825740330892168</v>
      </c>
      <c r="EU39" s="100">
        <v>5227.3245707283586</v>
      </c>
      <c r="EV39" s="100">
        <v>371.95988592582199</v>
      </c>
      <c r="EW39" s="100">
        <v>55032.351853347267</v>
      </c>
      <c r="EX39" s="100">
        <v>3.7670993380049032</v>
      </c>
      <c r="EY39" s="18"/>
      <c r="EZ39" s="17">
        <v>6134.0871592925341</v>
      </c>
      <c r="FA39" s="17">
        <v>879.76514902696624</v>
      </c>
      <c r="FB39" s="17">
        <v>108906.87906240506</v>
      </c>
      <c r="FC39" s="17">
        <v>6.5011152120989193</v>
      </c>
      <c r="FD39" s="100">
        <v>5839.4048837360542</v>
      </c>
      <c r="FE39" s="100">
        <v>848.5977040924771</v>
      </c>
      <c r="FF39" s="100">
        <v>104784.63738923885</v>
      </c>
      <c r="FG39" s="100">
        <v>6.2067990944353744</v>
      </c>
      <c r="FH39" s="17">
        <v>3643.3233472435368</v>
      </c>
      <c r="FI39" s="17">
        <v>879.76514902696624</v>
      </c>
      <c r="FJ39" s="17">
        <v>100408.04422876019</v>
      </c>
      <c r="FK39" s="17">
        <v>5.9997114933622129</v>
      </c>
      <c r="FL39" s="100">
        <v>3332.7025597653233</v>
      </c>
      <c r="FM39" s="100">
        <v>848.5977040924771</v>
      </c>
      <c r="FN39" s="100">
        <v>96231.418121525363</v>
      </c>
      <c r="FO39" s="100">
        <v>5.7052613713284979</v>
      </c>
      <c r="FP39" s="18"/>
    </row>
    <row r="40" spans="2:172">
      <c r="B40" s="75"/>
    </row>
    <row r="41" spans="2:172">
      <c r="B41" s="4" t="s">
        <v>23</v>
      </c>
      <c r="C41" s="122">
        <f>$C$55</f>
        <v>1</v>
      </c>
      <c r="D41" s="123"/>
      <c r="E41" s="123"/>
      <c r="F41" s="123"/>
      <c r="G41" s="123"/>
      <c r="H41" s="123"/>
      <c r="I41" s="123"/>
      <c r="J41" s="123"/>
      <c r="K41" s="123"/>
      <c r="L41" s="123"/>
      <c r="M41" s="123"/>
      <c r="N41" s="123"/>
      <c r="O41" s="123"/>
      <c r="P41" s="123"/>
      <c r="Q41" s="123"/>
      <c r="R41" s="123"/>
      <c r="S41" s="9"/>
      <c r="T41" s="122">
        <f>$C$56</f>
        <v>2</v>
      </c>
      <c r="U41" s="123"/>
      <c r="V41" s="123"/>
      <c r="W41" s="123"/>
      <c r="X41" s="123"/>
      <c r="Y41" s="123"/>
      <c r="Z41" s="123"/>
      <c r="AA41" s="123"/>
      <c r="AB41" s="123"/>
      <c r="AC41" s="123"/>
      <c r="AD41" s="123"/>
      <c r="AE41" s="123"/>
      <c r="AF41" s="123"/>
      <c r="AG41" s="123"/>
      <c r="AH41" s="123"/>
      <c r="AI41" s="124"/>
      <c r="AJ41" s="26"/>
      <c r="AK41" s="122">
        <f>$C$57</f>
        <v>3</v>
      </c>
      <c r="AL41" s="123"/>
      <c r="AM41" s="123"/>
      <c r="AN41" s="123"/>
      <c r="AO41" s="123"/>
      <c r="AP41" s="123"/>
      <c r="AQ41" s="123"/>
      <c r="AR41" s="123"/>
      <c r="AS41" s="123"/>
      <c r="AT41" s="123"/>
      <c r="AU41" s="123"/>
      <c r="AV41" s="123"/>
      <c r="AW41" s="123"/>
      <c r="AX41" s="123"/>
      <c r="AY41" s="123"/>
      <c r="AZ41" s="124"/>
      <c r="BA41" s="9"/>
      <c r="BB41" s="122">
        <f>$C$58</f>
        <v>4</v>
      </c>
      <c r="BC41" s="123"/>
      <c r="BD41" s="123"/>
      <c r="BE41" s="123"/>
      <c r="BF41" s="123"/>
      <c r="BG41" s="123"/>
      <c r="BH41" s="123"/>
      <c r="BI41" s="123"/>
      <c r="BJ41" s="123"/>
      <c r="BK41" s="123"/>
      <c r="BL41" s="123"/>
      <c r="BM41" s="123"/>
      <c r="BN41" s="123"/>
      <c r="BO41" s="123"/>
      <c r="BP41" s="123"/>
      <c r="BQ41" s="124"/>
      <c r="BR41" s="10"/>
      <c r="BS41" s="122">
        <f>$C$59</f>
        <v>5</v>
      </c>
      <c r="BT41" s="123"/>
      <c r="BU41" s="123"/>
      <c r="BV41" s="123"/>
      <c r="BW41" s="123"/>
      <c r="BX41" s="123"/>
      <c r="BY41" s="123"/>
      <c r="BZ41" s="123"/>
      <c r="CA41" s="123"/>
      <c r="CB41" s="123"/>
      <c r="CC41" s="123"/>
      <c r="CD41" s="123"/>
      <c r="CE41" s="123"/>
      <c r="CF41" s="123"/>
      <c r="CG41" s="123"/>
      <c r="CH41" s="124"/>
      <c r="CI41" s="10"/>
      <c r="CJ41" s="122">
        <f>$C$60</f>
        <v>6</v>
      </c>
      <c r="CK41" s="123"/>
      <c r="CL41" s="123"/>
      <c r="CM41" s="123"/>
      <c r="CN41" s="123"/>
      <c r="CO41" s="123"/>
      <c r="CP41" s="123"/>
      <c r="CQ41" s="123"/>
      <c r="CR41" s="123"/>
      <c r="CS41" s="123"/>
      <c r="CT41" s="123"/>
      <c r="CU41" s="123"/>
      <c r="CV41" s="123"/>
      <c r="CW41" s="123"/>
      <c r="CX41" s="123"/>
      <c r="CY41" s="124"/>
      <c r="CZ41" s="10"/>
      <c r="DA41" s="122">
        <f>$C$61</f>
        <v>11</v>
      </c>
      <c r="DB41" s="123"/>
      <c r="DC41" s="123"/>
      <c r="DD41" s="123"/>
      <c r="DE41" s="123"/>
      <c r="DF41" s="123"/>
      <c r="DG41" s="123"/>
      <c r="DH41" s="123"/>
      <c r="DI41" s="123"/>
      <c r="DJ41" s="123"/>
      <c r="DK41" s="123"/>
      <c r="DL41" s="123"/>
      <c r="DM41" s="123"/>
      <c r="DN41" s="123"/>
      <c r="DO41" s="123"/>
      <c r="DP41" s="124"/>
      <c r="DQ41" s="10"/>
      <c r="DR41" s="122">
        <f>$C$62</f>
        <v>12</v>
      </c>
      <c r="DS41" s="123"/>
      <c r="DT41" s="123"/>
      <c r="DU41" s="123"/>
      <c r="DV41" s="123"/>
      <c r="DW41" s="123"/>
      <c r="DX41" s="123"/>
      <c r="DY41" s="123"/>
      <c r="DZ41" s="123"/>
      <c r="EA41" s="123"/>
      <c r="EB41" s="123"/>
      <c r="EC41" s="123"/>
      <c r="ED41" s="123"/>
      <c r="EE41" s="123"/>
      <c r="EF41" s="123"/>
      <c r="EG41" s="124"/>
      <c r="EH41" s="10"/>
      <c r="EI41" s="122">
        <f>$C$63</f>
        <v>13</v>
      </c>
      <c r="EJ41" s="123"/>
      <c r="EK41" s="123"/>
      <c r="EL41" s="123"/>
      <c r="EM41" s="123"/>
      <c r="EN41" s="123"/>
      <c r="EO41" s="123"/>
      <c r="EP41" s="123"/>
      <c r="EQ41" s="123"/>
      <c r="ER41" s="123"/>
      <c r="ES41" s="123"/>
      <c r="ET41" s="123"/>
      <c r="EU41" s="123"/>
      <c r="EV41" s="123"/>
      <c r="EW41" s="123"/>
      <c r="EX41" s="124"/>
      <c r="EY41" s="10"/>
      <c r="EZ41" s="122">
        <f>$C$64</f>
        <v>16</v>
      </c>
      <c r="FA41" s="123"/>
      <c r="FB41" s="123"/>
      <c r="FC41" s="123"/>
      <c r="FD41" s="123"/>
      <c r="FE41" s="123"/>
      <c r="FF41" s="123"/>
      <c r="FG41" s="123"/>
      <c r="FH41" s="123"/>
      <c r="FI41" s="123"/>
      <c r="FJ41" s="123"/>
      <c r="FK41" s="123"/>
      <c r="FL41" s="123"/>
      <c r="FM41" s="123"/>
      <c r="FN41" s="123"/>
      <c r="FO41" s="124"/>
    </row>
    <row r="42" spans="2:172">
      <c r="B42" s="4"/>
      <c r="C42" s="19" t="str">
        <f>$E$55</f>
        <v>kWh-No-No</v>
      </c>
      <c r="D42" s="19" t="str">
        <f>$E$56</f>
        <v>Therms-No-No</v>
      </c>
      <c r="E42" s="19" t="str">
        <f>$E$57</f>
        <v>Btu-No-No</v>
      </c>
      <c r="F42" s="19" t="str">
        <f>$E$58</f>
        <v>Tons-No-No</v>
      </c>
      <c r="G42" s="19" t="str">
        <f>$E$59</f>
        <v>kWh-No-Yes</v>
      </c>
      <c r="H42" s="19" t="str">
        <f>$E$60</f>
        <v>Therms-No-Yes</v>
      </c>
      <c r="I42" s="19" t="str">
        <f>$E$61</f>
        <v>Btu-No-Yes</v>
      </c>
      <c r="J42" s="19" t="str">
        <f>$E$62</f>
        <v>Tons-No-Yes</v>
      </c>
      <c r="K42" s="19" t="str">
        <f>$E$63</f>
        <v>kWh-Yes-No</v>
      </c>
      <c r="L42" s="19" t="str">
        <f>$E$64</f>
        <v>Therms-Yes-No</v>
      </c>
      <c r="M42" s="19" t="str">
        <f>$E$65</f>
        <v>Btu-Yes-No</v>
      </c>
      <c r="N42" s="19" t="str">
        <f>$E$66</f>
        <v>Tons-Yes-No</v>
      </c>
      <c r="O42" s="19" t="str">
        <f>$E$67</f>
        <v>kWh-Yes-Yes</v>
      </c>
      <c r="P42" s="19" t="str">
        <f>$E$68</f>
        <v>Therms-Yes-Yes</v>
      </c>
      <c r="Q42" s="19" t="str">
        <f>$E$69</f>
        <v>Btu-Yes-Yes</v>
      </c>
      <c r="R42" s="19" t="str">
        <f>$E$70</f>
        <v>Tons-Yes-Yes</v>
      </c>
      <c r="S42" s="9"/>
      <c r="T42" s="19" t="str">
        <f>$E$55</f>
        <v>kWh-No-No</v>
      </c>
      <c r="U42" s="19" t="str">
        <f>$E$56</f>
        <v>Therms-No-No</v>
      </c>
      <c r="V42" s="19" t="str">
        <f>$E$57</f>
        <v>Btu-No-No</v>
      </c>
      <c r="W42" s="19" t="str">
        <f>$E$58</f>
        <v>Tons-No-No</v>
      </c>
      <c r="X42" s="19" t="str">
        <f>$E$59</f>
        <v>kWh-No-Yes</v>
      </c>
      <c r="Y42" s="19" t="str">
        <f>$E$60</f>
        <v>Therms-No-Yes</v>
      </c>
      <c r="Z42" s="19" t="str">
        <f>$E$61</f>
        <v>Btu-No-Yes</v>
      </c>
      <c r="AA42" s="19" t="str">
        <f>$E$62</f>
        <v>Tons-No-Yes</v>
      </c>
      <c r="AB42" s="19" t="str">
        <f>$E$63</f>
        <v>kWh-Yes-No</v>
      </c>
      <c r="AC42" s="19" t="str">
        <f>$E$64</f>
        <v>Therms-Yes-No</v>
      </c>
      <c r="AD42" s="19" t="str">
        <f>$E$65</f>
        <v>Btu-Yes-No</v>
      </c>
      <c r="AE42" s="19" t="str">
        <f>$E$66</f>
        <v>Tons-Yes-No</v>
      </c>
      <c r="AF42" s="19" t="str">
        <f>$E$67</f>
        <v>kWh-Yes-Yes</v>
      </c>
      <c r="AG42" s="19" t="str">
        <f>$E$68</f>
        <v>Therms-Yes-Yes</v>
      </c>
      <c r="AH42" s="19" t="str">
        <f>$E$69</f>
        <v>Btu-Yes-Yes</v>
      </c>
      <c r="AI42" s="19" t="str">
        <f>$E$70</f>
        <v>Tons-Yes-Yes</v>
      </c>
      <c r="AJ42" s="9"/>
      <c r="AK42" s="19" t="str">
        <f>$E$55</f>
        <v>kWh-No-No</v>
      </c>
      <c r="AL42" s="19" t="str">
        <f>$E$56</f>
        <v>Therms-No-No</v>
      </c>
      <c r="AM42" s="19" t="str">
        <f>$E$57</f>
        <v>Btu-No-No</v>
      </c>
      <c r="AN42" s="19" t="str">
        <f>$E$58</f>
        <v>Tons-No-No</v>
      </c>
      <c r="AO42" s="19" t="str">
        <f>$E$59</f>
        <v>kWh-No-Yes</v>
      </c>
      <c r="AP42" s="19" t="str">
        <f>$E$60</f>
        <v>Therms-No-Yes</v>
      </c>
      <c r="AQ42" s="19" t="str">
        <f>$E$61</f>
        <v>Btu-No-Yes</v>
      </c>
      <c r="AR42" s="19" t="str">
        <f>$E$62</f>
        <v>Tons-No-Yes</v>
      </c>
      <c r="AS42" s="19" t="str">
        <f>$E$63</f>
        <v>kWh-Yes-No</v>
      </c>
      <c r="AT42" s="19" t="str">
        <f>$E$64</f>
        <v>Therms-Yes-No</v>
      </c>
      <c r="AU42" s="19" t="str">
        <f>$E$65</f>
        <v>Btu-Yes-No</v>
      </c>
      <c r="AV42" s="19" t="str">
        <f>$E$66</f>
        <v>Tons-Yes-No</v>
      </c>
      <c r="AW42" s="19" t="str">
        <f>$E$67</f>
        <v>kWh-Yes-Yes</v>
      </c>
      <c r="AX42" s="19" t="str">
        <f>$E$68</f>
        <v>Therms-Yes-Yes</v>
      </c>
      <c r="AY42" s="19" t="str">
        <f>$E$69</f>
        <v>Btu-Yes-Yes</v>
      </c>
      <c r="AZ42" s="19" t="str">
        <f>$E$70</f>
        <v>Tons-Yes-Yes</v>
      </c>
      <c r="BA42" s="9"/>
      <c r="BB42" s="19" t="str">
        <f>$E$55</f>
        <v>kWh-No-No</v>
      </c>
      <c r="BC42" s="19" t="str">
        <f>$E$56</f>
        <v>Therms-No-No</v>
      </c>
      <c r="BD42" s="19" t="str">
        <f>$E$57</f>
        <v>Btu-No-No</v>
      </c>
      <c r="BE42" s="19" t="str">
        <f>$E$58</f>
        <v>Tons-No-No</v>
      </c>
      <c r="BF42" s="19" t="str">
        <f>$E$59</f>
        <v>kWh-No-Yes</v>
      </c>
      <c r="BG42" s="19" t="str">
        <f>$E$60</f>
        <v>Therms-No-Yes</v>
      </c>
      <c r="BH42" s="19" t="str">
        <f>$E$61</f>
        <v>Btu-No-Yes</v>
      </c>
      <c r="BI42" s="19" t="str">
        <f>$E$62</f>
        <v>Tons-No-Yes</v>
      </c>
      <c r="BJ42" s="19" t="str">
        <f>$E$63</f>
        <v>kWh-Yes-No</v>
      </c>
      <c r="BK42" s="19" t="str">
        <f>$E$64</f>
        <v>Therms-Yes-No</v>
      </c>
      <c r="BL42" s="19" t="str">
        <f>$E$65</f>
        <v>Btu-Yes-No</v>
      </c>
      <c r="BM42" s="19" t="str">
        <f>$E$66</f>
        <v>Tons-Yes-No</v>
      </c>
      <c r="BN42" s="19" t="str">
        <f>$E$67</f>
        <v>kWh-Yes-Yes</v>
      </c>
      <c r="BO42" s="19" t="str">
        <f>$E$68</f>
        <v>Therms-Yes-Yes</v>
      </c>
      <c r="BP42" s="19" t="str">
        <f>$E$69</f>
        <v>Btu-Yes-Yes</v>
      </c>
      <c r="BQ42" s="19" t="str">
        <f>$E$70</f>
        <v>Tons-Yes-Yes</v>
      </c>
      <c r="BR42" s="9"/>
      <c r="BS42" s="19" t="str">
        <f>$E$55</f>
        <v>kWh-No-No</v>
      </c>
      <c r="BT42" s="19" t="str">
        <f>$E$56</f>
        <v>Therms-No-No</v>
      </c>
      <c r="BU42" s="19" t="str">
        <f>$E$57</f>
        <v>Btu-No-No</v>
      </c>
      <c r="BV42" s="19" t="str">
        <f>$E$58</f>
        <v>Tons-No-No</v>
      </c>
      <c r="BW42" s="19" t="str">
        <f>$E$59</f>
        <v>kWh-No-Yes</v>
      </c>
      <c r="BX42" s="19" t="str">
        <f>$E$60</f>
        <v>Therms-No-Yes</v>
      </c>
      <c r="BY42" s="19" t="str">
        <f>$E$61</f>
        <v>Btu-No-Yes</v>
      </c>
      <c r="BZ42" s="19" t="str">
        <f>$E$62</f>
        <v>Tons-No-Yes</v>
      </c>
      <c r="CA42" s="19" t="str">
        <f>$E$63</f>
        <v>kWh-Yes-No</v>
      </c>
      <c r="CB42" s="19" t="str">
        <f>$E$64</f>
        <v>Therms-Yes-No</v>
      </c>
      <c r="CC42" s="19" t="str">
        <f>$E$65</f>
        <v>Btu-Yes-No</v>
      </c>
      <c r="CD42" s="19" t="str">
        <f>$E$66</f>
        <v>Tons-Yes-No</v>
      </c>
      <c r="CE42" s="19" t="str">
        <f>$E$67</f>
        <v>kWh-Yes-Yes</v>
      </c>
      <c r="CF42" s="19" t="str">
        <f>$E$68</f>
        <v>Therms-Yes-Yes</v>
      </c>
      <c r="CG42" s="19" t="str">
        <f>$E$69</f>
        <v>Btu-Yes-Yes</v>
      </c>
      <c r="CH42" s="19" t="str">
        <f>$E$70</f>
        <v>Tons-Yes-Yes</v>
      </c>
      <c r="CI42" s="9"/>
      <c r="CJ42" s="19" t="str">
        <f>$E$55</f>
        <v>kWh-No-No</v>
      </c>
      <c r="CK42" s="19" t="str">
        <f>$E$56</f>
        <v>Therms-No-No</v>
      </c>
      <c r="CL42" s="19" t="str">
        <f>$E$57</f>
        <v>Btu-No-No</v>
      </c>
      <c r="CM42" s="19" t="str">
        <f>$E$58</f>
        <v>Tons-No-No</v>
      </c>
      <c r="CN42" s="19" t="str">
        <f>$E$59</f>
        <v>kWh-No-Yes</v>
      </c>
      <c r="CO42" s="19" t="str">
        <f>$E$60</f>
        <v>Therms-No-Yes</v>
      </c>
      <c r="CP42" s="19" t="str">
        <f>$E$61</f>
        <v>Btu-No-Yes</v>
      </c>
      <c r="CQ42" s="19" t="str">
        <f>$E$62</f>
        <v>Tons-No-Yes</v>
      </c>
      <c r="CR42" s="19" t="str">
        <f>$E$63</f>
        <v>kWh-Yes-No</v>
      </c>
      <c r="CS42" s="19" t="str">
        <f>$E$64</f>
        <v>Therms-Yes-No</v>
      </c>
      <c r="CT42" s="19" t="str">
        <f>$E$65</f>
        <v>Btu-Yes-No</v>
      </c>
      <c r="CU42" s="19" t="str">
        <f>$E$66</f>
        <v>Tons-Yes-No</v>
      </c>
      <c r="CV42" s="19" t="str">
        <f>$E$67</f>
        <v>kWh-Yes-Yes</v>
      </c>
      <c r="CW42" s="19" t="str">
        <f>$E$68</f>
        <v>Therms-Yes-Yes</v>
      </c>
      <c r="CX42" s="19" t="str">
        <f>$E$69</f>
        <v>Btu-Yes-Yes</v>
      </c>
      <c r="CY42" s="19" t="str">
        <f>$E$70</f>
        <v>Tons-Yes-Yes</v>
      </c>
      <c r="CZ42" s="9"/>
      <c r="DA42" s="19" t="str">
        <f>$E$55</f>
        <v>kWh-No-No</v>
      </c>
      <c r="DB42" s="19" t="str">
        <f>$E$56</f>
        <v>Therms-No-No</v>
      </c>
      <c r="DC42" s="19" t="str">
        <f>$E$57</f>
        <v>Btu-No-No</v>
      </c>
      <c r="DD42" s="19" t="str">
        <f>$E$58</f>
        <v>Tons-No-No</v>
      </c>
      <c r="DE42" s="19" t="str">
        <f>$E$59</f>
        <v>kWh-No-Yes</v>
      </c>
      <c r="DF42" s="19" t="str">
        <f>$E$60</f>
        <v>Therms-No-Yes</v>
      </c>
      <c r="DG42" s="19" t="str">
        <f>$E$61</f>
        <v>Btu-No-Yes</v>
      </c>
      <c r="DH42" s="19" t="str">
        <f>$E$62</f>
        <v>Tons-No-Yes</v>
      </c>
      <c r="DI42" s="19" t="str">
        <f>$E$63</f>
        <v>kWh-Yes-No</v>
      </c>
      <c r="DJ42" s="19" t="str">
        <f>$E$64</f>
        <v>Therms-Yes-No</v>
      </c>
      <c r="DK42" s="19" t="str">
        <f>$E$65</f>
        <v>Btu-Yes-No</v>
      </c>
      <c r="DL42" s="19" t="str">
        <f>$E$66</f>
        <v>Tons-Yes-No</v>
      </c>
      <c r="DM42" s="19" t="str">
        <f>$E$67</f>
        <v>kWh-Yes-Yes</v>
      </c>
      <c r="DN42" s="19" t="str">
        <f>$E$68</f>
        <v>Therms-Yes-Yes</v>
      </c>
      <c r="DO42" s="19" t="str">
        <f>$E$69</f>
        <v>Btu-Yes-Yes</v>
      </c>
      <c r="DP42" s="19" t="str">
        <f>$E$70</f>
        <v>Tons-Yes-Yes</v>
      </c>
      <c r="DQ42" s="9"/>
      <c r="DR42" s="19" t="str">
        <f>$E$55</f>
        <v>kWh-No-No</v>
      </c>
      <c r="DS42" s="19" t="str">
        <f>$E$56</f>
        <v>Therms-No-No</v>
      </c>
      <c r="DT42" s="19" t="str">
        <f>$E$57</f>
        <v>Btu-No-No</v>
      </c>
      <c r="DU42" s="19" t="str">
        <f>$E$58</f>
        <v>Tons-No-No</v>
      </c>
      <c r="DV42" s="19" t="str">
        <f>$E$59</f>
        <v>kWh-No-Yes</v>
      </c>
      <c r="DW42" s="19" t="str">
        <f>$E$60</f>
        <v>Therms-No-Yes</v>
      </c>
      <c r="DX42" s="19" t="str">
        <f>$E$61</f>
        <v>Btu-No-Yes</v>
      </c>
      <c r="DY42" s="19" t="str">
        <f>$E$62</f>
        <v>Tons-No-Yes</v>
      </c>
      <c r="DZ42" s="19" t="str">
        <f>$E$63</f>
        <v>kWh-Yes-No</v>
      </c>
      <c r="EA42" s="19" t="str">
        <f>$E$64</f>
        <v>Therms-Yes-No</v>
      </c>
      <c r="EB42" s="19" t="str">
        <f>$E$65</f>
        <v>Btu-Yes-No</v>
      </c>
      <c r="EC42" s="19" t="str">
        <f>$E$66</f>
        <v>Tons-Yes-No</v>
      </c>
      <c r="ED42" s="19" t="str">
        <f>$E$67</f>
        <v>kWh-Yes-Yes</v>
      </c>
      <c r="EE42" s="19" t="str">
        <f>$E$68</f>
        <v>Therms-Yes-Yes</v>
      </c>
      <c r="EF42" s="19" t="str">
        <f>$E$69</f>
        <v>Btu-Yes-Yes</v>
      </c>
      <c r="EG42" s="19" t="str">
        <f>$E$70</f>
        <v>Tons-Yes-Yes</v>
      </c>
      <c r="EH42" s="9"/>
      <c r="EI42" s="19" t="str">
        <f>$E$55</f>
        <v>kWh-No-No</v>
      </c>
      <c r="EJ42" s="19" t="str">
        <f>$E$56</f>
        <v>Therms-No-No</v>
      </c>
      <c r="EK42" s="19" t="str">
        <f>$E$57</f>
        <v>Btu-No-No</v>
      </c>
      <c r="EL42" s="19" t="str">
        <f>$E$58</f>
        <v>Tons-No-No</v>
      </c>
      <c r="EM42" s="19" t="str">
        <f>$E$59</f>
        <v>kWh-No-Yes</v>
      </c>
      <c r="EN42" s="19" t="str">
        <f>$E$60</f>
        <v>Therms-No-Yes</v>
      </c>
      <c r="EO42" s="19" t="str">
        <f>$E$61</f>
        <v>Btu-No-Yes</v>
      </c>
      <c r="EP42" s="19" t="str">
        <f>$E$62</f>
        <v>Tons-No-Yes</v>
      </c>
      <c r="EQ42" s="19" t="str">
        <f>$E$63</f>
        <v>kWh-Yes-No</v>
      </c>
      <c r="ER42" s="19" t="str">
        <f>$E$64</f>
        <v>Therms-Yes-No</v>
      </c>
      <c r="ES42" s="19" t="str">
        <f>$E$65</f>
        <v>Btu-Yes-No</v>
      </c>
      <c r="ET42" s="19" t="str">
        <f>$E$66</f>
        <v>Tons-Yes-No</v>
      </c>
      <c r="EU42" s="19" t="str">
        <f>$E$67</f>
        <v>kWh-Yes-Yes</v>
      </c>
      <c r="EV42" s="19" t="str">
        <f>$E$68</f>
        <v>Therms-Yes-Yes</v>
      </c>
      <c r="EW42" s="19" t="str">
        <f>$E$69</f>
        <v>Btu-Yes-Yes</v>
      </c>
      <c r="EX42" s="19" t="str">
        <f>$E$70</f>
        <v>Tons-Yes-Yes</v>
      </c>
      <c r="EY42" s="9"/>
      <c r="EZ42" s="19" t="str">
        <f>$E$55</f>
        <v>kWh-No-No</v>
      </c>
      <c r="FA42" s="19" t="str">
        <f>$E$56</f>
        <v>Therms-No-No</v>
      </c>
      <c r="FB42" s="19" t="str">
        <f>$E$57</f>
        <v>Btu-No-No</v>
      </c>
      <c r="FC42" s="19" t="str">
        <f>$E$58</f>
        <v>Tons-No-No</v>
      </c>
      <c r="FD42" s="19" t="str">
        <f>$E$59</f>
        <v>kWh-No-Yes</v>
      </c>
      <c r="FE42" s="19" t="str">
        <f>$E$60</f>
        <v>Therms-No-Yes</v>
      </c>
      <c r="FF42" s="19" t="str">
        <f>$E$61</f>
        <v>Btu-No-Yes</v>
      </c>
      <c r="FG42" s="19" t="str">
        <f>$E$62</f>
        <v>Tons-No-Yes</v>
      </c>
      <c r="FH42" s="19" t="str">
        <f>$E$63</f>
        <v>kWh-Yes-No</v>
      </c>
      <c r="FI42" s="19" t="str">
        <f>$E$64</f>
        <v>Therms-Yes-No</v>
      </c>
      <c r="FJ42" s="19" t="str">
        <f>$E$65</f>
        <v>Btu-Yes-No</v>
      </c>
      <c r="FK42" s="19" t="str">
        <f>$E$66</f>
        <v>Tons-Yes-No</v>
      </c>
      <c r="FL42" s="19" t="str">
        <f>$E$67</f>
        <v>kWh-Yes-Yes</v>
      </c>
      <c r="FM42" s="19" t="str">
        <f>$E$68</f>
        <v>Therms-Yes-Yes</v>
      </c>
      <c r="FN42" s="19" t="str">
        <f>$E$69</f>
        <v>Btu-Yes-Yes</v>
      </c>
      <c r="FO42" s="19" t="str">
        <f>$E$70</f>
        <v>Tons-Yes-Yes</v>
      </c>
    </row>
    <row r="43" spans="2:172" s="75" customFormat="1" ht="18">
      <c r="B43" s="4" t="str">
        <f>$B$55</f>
        <v>No Cooling with Space Heater</v>
      </c>
      <c r="C43" s="17">
        <v>18810.592528000056</v>
      </c>
      <c r="D43" s="17">
        <v>239.36270559600118</v>
      </c>
      <c r="E43" s="17">
        <v>88120.645748090232</v>
      </c>
      <c r="F43" s="17">
        <v>6.798446089683817</v>
      </c>
      <c r="G43" s="100">
        <v>18009.125409000055</v>
      </c>
      <c r="H43" s="100">
        <v>239.36270379600106</v>
      </c>
      <c r="I43" s="100">
        <v>85385.927552665555</v>
      </c>
      <c r="J43" s="100">
        <v>6.4750093359132599</v>
      </c>
      <c r="K43" s="17">
        <v>16331.340215302809</v>
      </c>
      <c r="L43" s="17">
        <v>239.36270559600118</v>
      </c>
      <c r="M43" s="17">
        <v>79661.089761843439</v>
      </c>
      <c r="N43" s="17">
        <v>6.3636988356046427</v>
      </c>
      <c r="O43" s="100">
        <v>15560.13927439532</v>
      </c>
      <c r="P43" s="100">
        <v>239.36270379600106</v>
      </c>
      <c r="Q43" s="100">
        <v>77029.644003335357</v>
      </c>
      <c r="R43" s="100">
        <v>6.0501964075542265</v>
      </c>
      <c r="S43" s="9"/>
      <c r="T43" s="17">
        <v>13811.155016999954</v>
      </c>
      <c r="U43" s="17">
        <v>220.77958434600188</v>
      </c>
      <c r="V43" s="17">
        <v>69203.552914306405</v>
      </c>
      <c r="W43" s="17">
        <v>5.2868436796418141</v>
      </c>
      <c r="X43" s="100">
        <v>13060.730873999983</v>
      </c>
      <c r="Y43" s="100">
        <v>220.77958150600179</v>
      </c>
      <c r="Z43" s="100">
        <v>66643.000395010487</v>
      </c>
      <c r="AA43" s="100">
        <v>4.9874783281210791</v>
      </c>
      <c r="AB43" s="17">
        <v>11391.486362185402</v>
      </c>
      <c r="AC43" s="17">
        <v>220.77958434600188</v>
      </c>
      <c r="AD43" s="17">
        <v>60947.304710467484</v>
      </c>
      <c r="AE43" s="17">
        <v>4.8128008012326635</v>
      </c>
      <c r="AF43" s="100">
        <v>10671.221491134082</v>
      </c>
      <c r="AG43" s="100">
        <v>220.77958150600179</v>
      </c>
      <c r="AH43" s="100">
        <v>58489.659849358424</v>
      </c>
      <c r="AI43" s="100">
        <v>4.5257896756757239</v>
      </c>
      <c r="AJ43" s="9"/>
      <c r="AK43" s="17">
        <v>11797.875880999938</v>
      </c>
      <c r="AL43" s="17">
        <v>221.20842967500192</v>
      </c>
      <c r="AM43" s="17">
        <v>62376.847176095325</v>
      </c>
      <c r="AN43" s="17">
        <v>4.670383063469683</v>
      </c>
      <c r="AO43" s="100">
        <v>11249.385577999958</v>
      </c>
      <c r="AP43" s="100">
        <v>221.20842948500191</v>
      </c>
      <c r="AQ43" s="100">
        <v>60505.321454616962</v>
      </c>
      <c r="AR43" s="100">
        <v>4.4553140860497606</v>
      </c>
      <c r="AS43" s="17">
        <v>9719.6815435108329</v>
      </c>
      <c r="AT43" s="17">
        <v>221.20842967500192</v>
      </c>
      <c r="AU43" s="17">
        <v>55285.757149375248</v>
      </c>
      <c r="AV43" s="17">
        <v>4.2803748699535538</v>
      </c>
      <c r="AW43" s="100">
        <v>9192.2761216528088</v>
      </c>
      <c r="AX43" s="100">
        <v>221.20842948500191</v>
      </c>
      <c r="AY43" s="100">
        <v>53486.175994236604</v>
      </c>
      <c r="AZ43" s="100">
        <v>4.0734784194211615</v>
      </c>
      <c r="BA43" s="9"/>
      <c r="BB43" s="17">
        <v>11931.010825000012</v>
      </c>
      <c r="BC43" s="17">
        <v>213.61870151500176</v>
      </c>
      <c r="BD43" s="17">
        <v>62072.14942791572</v>
      </c>
      <c r="BE43" s="17">
        <v>4.729537408401292</v>
      </c>
      <c r="BF43" s="100">
        <v>11257.423157000025</v>
      </c>
      <c r="BG43" s="100">
        <v>213.61870174500169</v>
      </c>
      <c r="BH43" s="100">
        <v>59773.774025426232</v>
      </c>
      <c r="BI43" s="100">
        <v>4.4563989295118791</v>
      </c>
      <c r="BJ43" s="17">
        <v>9466.4598833588243</v>
      </c>
      <c r="BK43" s="17">
        <v>213.61870151500176</v>
      </c>
      <c r="BL43" s="17">
        <v>53662.756577904154</v>
      </c>
      <c r="BM43" s="17">
        <v>4.2378609077196101</v>
      </c>
      <c r="BN43" s="100">
        <v>8800.2093354189692</v>
      </c>
      <c r="BO43" s="100">
        <v>213.61870174500169</v>
      </c>
      <c r="BP43" s="100">
        <v>51389.416456256644</v>
      </c>
      <c r="BQ43" s="100">
        <v>3.9723235078161938</v>
      </c>
      <c r="BR43" s="9"/>
      <c r="BS43" s="17">
        <v>12686.497067000193</v>
      </c>
      <c r="BT43" s="17">
        <v>225.08339317700128</v>
      </c>
      <c r="BU43" s="17">
        <v>65796.443419894174</v>
      </c>
      <c r="BV43" s="17">
        <v>4.9711988107902725</v>
      </c>
      <c r="BW43" s="100">
        <v>12226.802484000234</v>
      </c>
      <c r="BX43" s="100">
        <v>225.08339140700116</v>
      </c>
      <c r="BY43" s="100">
        <v>64227.90096845667</v>
      </c>
      <c r="BZ43" s="100">
        <v>4.7935588570321404</v>
      </c>
      <c r="CA43" s="17">
        <v>10561.275227791481</v>
      </c>
      <c r="CB43" s="17">
        <v>225.08339317700128</v>
      </c>
      <c r="CC43" s="17">
        <v>58544.888973456553</v>
      </c>
      <c r="CD43" s="17">
        <v>4.5796546186661784</v>
      </c>
      <c r="CE43" s="100">
        <v>10110.223711096467</v>
      </c>
      <c r="CF43" s="100">
        <v>225.08339140700116</v>
      </c>
      <c r="CG43" s="100">
        <v>57005.837874280813</v>
      </c>
      <c r="CH43" s="100">
        <v>4.4058849414021939</v>
      </c>
      <c r="CI43" s="9"/>
      <c r="CJ43" s="17">
        <v>8815.4748990000153</v>
      </c>
      <c r="CK43" s="17">
        <v>206.09108969500193</v>
      </c>
      <c r="CL43" s="17">
        <v>50688.743491374102</v>
      </c>
      <c r="CM43" s="17">
        <v>3.7206456099450507</v>
      </c>
      <c r="CN43" s="100">
        <v>8347.5162949999867</v>
      </c>
      <c r="CO43" s="100">
        <v>206.09108949500188</v>
      </c>
      <c r="CP43" s="100">
        <v>49092.003200321444</v>
      </c>
      <c r="CQ43" s="100">
        <v>3.5295986180968359</v>
      </c>
      <c r="CR43" s="17">
        <v>6288.6714424240117</v>
      </c>
      <c r="CS43" s="17">
        <v>206.09108969500193</v>
      </c>
      <c r="CT43" s="17">
        <v>42066.936345052862</v>
      </c>
      <c r="CU43" s="17">
        <v>3.2218169404431403</v>
      </c>
      <c r="CV43" s="100">
        <v>5816.5350030105956</v>
      </c>
      <c r="CW43" s="100">
        <v>206.09108949500188</v>
      </c>
      <c r="CX43" s="100">
        <v>40455.940694672761</v>
      </c>
      <c r="CY43" s="100">
        <v>3.0367713647917527</v>
      </c>
      <c r="CZ43" s="9"/>
      <c r="DA43" s="17">
        <v>15234.673330999969</v>
      </c>
      <c r="DB43" s="17">
        <v>202.81603170900121</v>
      </c>
      <c r="DC43" s="17">
        <v>72264.441430538354</v>
      </c>
      <c r="DD43" s="17">
        <v>5.6042323135251966</v>
      </c>
      <c r="DE43" s="100">
        <v>14454.18979900002</v>
      </c>
      <c r="DF43" s="100">
        <v>202.81603102900132</v>
      </c>
      <c r="DG43" s="100">
        <v>69601.322283660062</v>
      </c>
      <c r="DH43" s="100">
        <v>5.2809420935808893</v>
      </c>
      <c r="DI43" s="17">
        <v>11645.29864939475</v>
      </c>
      <c r="DJ43" s="17">
        <v>202.81603170900121</v>
      </c>
      <c r="DK43" s="17">
        <v>60016.992504445923</v>
      </c>
      <c r="DL43" s="17">
        <v>4.8833448001035613</v>
      </c>
      <c r="DM43" s="100">
        <v>10845.283238923999</v>
      </c>
      <c r="DN43" s="100">
        <v>202.81603102900132</v>
      </c>
      <c r="DO43" s="100">
        <v>57287.227853762262</v>
      </c>
      <c r="DP43" s="100">
        <v>4.5626417667408736</v>
      </c>
      <c r="DQ43" s="9"/>
      <c r="DR43" s="17">
        <v>14569.593487000002</v>
      </c>
      <c r="DS43" s="17">
        <v>208.76565820900097</v>
      </c>
      <c r="DT43" s="17">
        <v>70590.058541632287</v>
      </c>
      <c r="DU43" s="17">
        <v>5.4810671149667485</v>
      </c>
      <c r="DV43" s="100">
        <v>13728.049480000076</v>
      </c>
      <c r="DW43" s="100">
        <v>208.7656570790009</v>
      </c>
      <c r="DX43" s="100">
        <v>67718.592460587548</v>
      </c>
      <c r="DY43" s="100">
        <v>5.133241497965976</v>
      </c>
      <c r="DZ43" s="17">
        <v>11643.584218158625</v>
      </c>
      <c r="EA43" s="17">
        <v>208.76565820900097</v>
      </c>
      <c r="EB43" s="17">
        <v>60606.10527504787</v>
      </c>
      <c r="EC43" s="17">
        <v>4.9032030876320265</v>
      </c>
      <c r="ED43" s="100">
        <v>10765.739395364411</v>
      </c>
      <c r="EE43" s="100">
        <v>208.7656570790009</v>
      </c>
      <c r="EF43" s="100">
        <v>57610.77572839881</v>
      </c>
      <c r="EG43" s="100">
        <v>4.5531192434769405</v>
      </c>
      <c r="EH43" s="9"/>
      <c r="EI43" s="17">
        <v>14267.784861000071</v>
      </c>
      <c r="EJ43" s="17">
        <v>199.9099473740018</v>
      </c>
      <c r="EK43" s="17">
        <v>68674.674173012958</v>
      </c>
      <c r="EL43" s="17">
        <v>5.3128665321972779</v>
      </c>
      <c r="EM43" s="100">
        <v>13501.062808000013</v>
      </c>
      <c r="EN43" s="100">
        <v>199.90994747400197</v>
      </c>
      <c r="EO43" s="100">
        <v>66058.511197089363</v>
      </c>
      <c r="EP43" s="100">
        <v>4.9900887310651809</v>
      </c>
      <c r="EQ43" s="17">
        <v>10548.771594090022</v>
      </c>
      <c r="ER43" s="17">
        <v>199.9099473740018</v>
      </c>
      <c r="ES43" s="17">
        <v>55984.880244458502</v>
      </c>
      <c r="ET43" s="17">
        <v>4.5702372191135296</v>
      </c>
      <c r="EU43" s="100">
        <v>9750.9956830076244</v>
      </c>
      <c r="EV43" s="100">
        <v>199.90994747400197</v>
      </c>
      <c r="EW43" s="100">
        <v>53262.757157217835</v>
      </c>
      <c r="EX43" s="100">
        <v>4.2471885238984957</v>
      </c>
      <c r="EY43" s="9"/>
      <c r="EZ43" s="17">
        <v>21687.243263000055</v>
      </c>
      <c r="FA43" s="17">
        <v>239.22624224000148</v>
      </c>
      <c r="FB43" s="17">
        <v>97922.534451413158</v>
      </c>
      <c r="FC43" s="17">
        <v>7.5501753673117662</v>
      </c>
      <c r="FD43" s="100">
        <v>20821.772128000004</v>
      </c>
      <c r="FE43" s="100">
        <v>239.22624148000131</v>
      </c>
      <c r="FF43" s="100">
        <v>94969.425696834063</v>
      </c>
      <c r="FG43" s="100">
        <v>7.1997106078118289</v>
      </c>
      <c r="FH43" s="17">
        <v>18700.067834945028</v>
      </c>
      <c r="FI43" s="17">
        <v>239.22624224000148</v>
      </c>
      <c r="FJ43" s="17">
        <v>87729.873686329476</v>
      </c>
      <c r="FK43" s="17">
        <v>6.9991751553205317</v>
      </c>
      <c r="FL43" s="100">
        <v>17847.915486153044</v>
      </c>
      <c r="FM43" s="100">
        <v>239.22624148000131</v>
      </c>
      <c r="FN43" s="100">
        <v>84822.210494922372</v>
      </c>
      <c r="FO43" s="100">
        <v>6.6591995272906841</v>
      </c>
      <c r="FP43" s="9"/>
    </row>
    <row r="44" spans="2:172" s="75" customFormat="1" ht="18">
      <c r="B44" s="4" t="str">
        <f>$B$56</f>
        <v>No Cooling with Wall Furnace</v>
      </c>
      <c r="C44" s="17">
        <v>5183.1294719999769</v>
      </c>
      <c r="D44" s="17">
        <v>1049.3582048899948</v>
      </c>
      <c r="E44" s="17">
        <v>122621.38388558949</v>
      </c>
      <c r="F44" s="17">
        <v>7.1002953870771774</v>
      </c>
      <c r="G44" s="100">
        <v>5148.7084629999772</v>
      </c>
      <c r="H44" s="100">
        <v>1003.5846848439945</v>
      </c>
      <c r="I44" s="100">
        <v>117926.58257934019</v>
      </c>
      <c r="J44" s="100">
        <v>6.8390835673468455</v>
      </c>
      <c r="K44" s="17">
        <v>3207.4459936187973</v>
      </c>
      <c r="L44" s="17">
        <v>1049.3582048899948</v>
      </c>
      <c r="M44" s="17">
        <v>115880.07526166593</v>
      </c>
      <c r="N44" s="17">
        <v>6.7243299812483919</v>
      </c>
      <c r="O44" s="100">
        <v>3175.9888456176977</v>
      </c>
      <c r="P44" s="100">
        <v>1003.5846848439945</v>
      </c>
      <c r="Q44" s="100">
        <v>111195.38706408541</v>
      </c>
      <c r="R44" s="100">
        <v>6.4641273245920745</v>
      </c>
      <c r="S44" s="9"/>
      <c r="T44" s="17">
        <v>5789.3213639999522</v>
      </c>
      <c r="U44" s="17">
        <v>697.86493017100258</v>
      </c>
      <c r="V44" s="17">
        <v>89540.468016059065</v>
      </c>
      <c r="W44" s="17">
        <v>5.4371757903180464</v>
      </c>
      <c r="X44" s="100">
        <v>5469.1272199999385</v>
      </c>
      <c r="Y44" s="100">
        <v>672.35415301600153</v>
      </c>
      <c r="Z44" s="100">
        <v>85896.84305405074</v>
      </c>
      <c r="AA44" s="100">
        <v>5.1727354930558604</v>
      </c>
      <c r="AB44" s="17">
        <v>3542.5467091687947</v>
      </c>
      <c r="AC44" s="17">
        <v>697.86493017100258</v>
      </c>
      <c r="AD44" s="17">
        <v>81874.158345323478</v>
      </c>
      <c r="AE44" s="17">
        <v>4.9850705380553206</v>
      </c>
      <c r="AF44" s="100">
        <v>3257.6048243157888</v>
      </c>
      <c r="AG44" s="100">
        <v>672.35415301600153</v>
      </c>
      <c r="AH44" s="100">
        <v>78350.819026841025</v>
      </c>
      <c r="AI44" s="100">
        <v>4.733517993194817</v>
      </c>
      <c r="AJ44" s="9"/>
      <c r="AK44" s="17">
        <v>5016.1002369999806</v>
      </c>
      <c r="AL44" s="17">
        <v>625.88874926200197</v>
      </c>
      <c r="AM44" s="17">
        <v>79704.51118887731</v>
      </c>
      <c r="AN44" s="17">
        <v>4.7707511339684574</v>
      </c>
      <c r="AO44" s="100">
        <v>4932.9591559999944</v>
      </c>
      <c r="AP44" s="100">
        <v>598.40626372600138</v>
      </c>
      <c r="AQ44" s="100">
        <v>76672.573627153964</v>
      </c>
      <c r="AR44" s="100">
        <v>4.589757631719432</v>
      </c>
      <c r="AS44" s="17">
        <v>3046.6564380496034</v>
      </c>
      <c r="AT44" s="17">
        <v>625.88874926200197</v>
      </c>
      <c r="AU44" s="17">
        <v>72984.493224726772</v>
      </c>
      <c r="AV44" s="17">
        <v>4.3958985240845649</v>
      </c>
      <c r="AW44" s="100">
        <v>2985.3988784147991</v>
      </c>
      <c r="AX44" s="100">
        <v>598.40626372600138</v>
      </c>
      <c r="AY44" s="100">
        <v>70027.225301594415</v>
      </c>
      <c r="AZ44" s="100">
        <v>4.2223930572018533</v>
      </c>
      <c r="BA44" s="9"/>
      <c r="BB44" s="17">
        <v>5917.8242919999875</v>
      </c>
      <c r="BC44" s="17">
        <v>572.56838795800206</v>
      </c>
      <c r="BD44" s="17">
        <v>77449.283775505042</v>
      </c>
      <c r="BE44" s="17">
        <v>4.8048324585378923</v>
      </c>
      <c r="BF44" s="100">
        <v>5578.7372019999766</v>
      </c>
      <c r="BG44" s="100">
        <v>552.60521157800258</v>
      </c>
      <c r="BH44" s="100">
        <v>74295.95351423246</v>
      </c>
      <c r="BI44" s="100">
        <v>4.5569203506502518</v>
      </c>
      <c r="BJ44" s="17">
        <v>3556.468583873419</v>
      </c>
      <c r="BK44" s="17">
        <v>572.56838795800206</v>
      </c>
      <c r="BL44" s="17">
        <v>69392.007509578048</v>
      </c>
      <c r="BM44" s="17">
        <v>4.3280401947182998</v>
      </c>
      <c r="BN44" s="100">
        <v>3230.1383185728014</v>
      </c>
      <c r="BO44" s="100">
        <v>552.60521157800258</v>
      </c>
      <c r="BP44" s="100">
        <v>66282.205320135254</v>
      </c>
      <c r="BQ44" s="100">
        <v>4.0884405471427119</v>
      </c>
      <c r="BR44" s="9"/>
      <c r="BS44" s="17">
        <v>4992.1638569999604</v>
      </c>
      <c r="BT44" s="17">
        <v>685.05503995899574</v>
      </c>
      <c r="BU44" s="17">
        <v>85539.465978923428</v>
      </c>
      <c r="BV44" s="17">
        <v>5.0815536254110416</v>
      </c>
      <c r="BW44" s="100">
        <v>4944.8258449999867</v>
      </c>
      <c r="BX44" s="100">
        <v>660.77546948299789</v>
      </c>
      <c r="BY44" s="100">
        <v>82949.985007058043</v>
      </c>
      <c r="BZ44" s="100">
        <v>4.9317006751537313</v>
      </c>
      <c r="CA44" s="17">
        <v>3000.6442952480174</v>
      </c>
      <c r="CB44" s="17">
        <v>685.05503995899574</v>
      </c>
      <c r="CC44" s="17">
        <v>78744.122421487147</v>
      </c>
      <c r="CD44" s="17">
        <v>4.7077442542340586</v>
      </c>
      <c r="CE44" s="100">
        <v>2963.5674579385141</v>
      </c>
      <c r="CF44" s="100">
        <v>660.77546948299789</v>
      </c>
      <c r="CG44" s="100">
        <v>76189.654014230109</v>
      </c>
      <c r="CH44" s="100">
        <v>4.5613955656374676</v>
      </c>
      <c r="CI44" s="9"/>
      <c r="CJ44" s="17">
        <v>5808.5247480000407</v>
      </c>
      <c r="CK44" s="17">
        <v>385.75701548700368</v>
      </c>
      <c r="CL44" s="17">
        <v>58395.201182341225</v>
      </c>
      <c r="CM44" s="17">
        <v>3.7223013788753949</v>
      </c>
      <c r="CN44" s="100">
        <v>5484.1126010000617</v>
      </c>
      <c r="CO44" s="100">
        <v>377.02460358900299</v>
      </c>
      <c r="CP44" s="100">
        <v>56415.020329276653</v>
      </c>
      <c r="CQ44" s="100">
        <v>3.5400148534255642</v>
      </c>
      <c r="CR44" s="17">
        <v>3306.2877199437776</v>
      </c>
      <c r="CS44" s="17">
        <v>385.75701548700368</v>
      </c>
      <c r="CT44" s="17">
        <v>49857.218129429326</v>
      </c>
      <c r="CU44" s="17">
        <v>3.2278945762922997</v>
      </c>
      <c r="CV44" s="100">
        <v>2981.3578765223815</v>
      </c>
      <c r="CW44" s="100">
        <v>377.02460358900299</v>
      </c>
      <c r="CX44" s="100">
        <v>47875.270823697385</v>
      </c>
      <c r="CY44" s="100">
        <v>3.0522952767375648</v>
      </c>
      <c r="CZ44" s="9"/>
      <c r="DA44" s="17">
        <v>8217.8567649999732</v>
      </c>
      <c r="DB44" s="17">
        <v>623.8018944340032</v>
      </c>
      <c r="DC44" s="17">
        <v>90420.66722552733</v>
      </c>
      <c r="DD44" s="17">
        <v>5.7543069610810091</v>
      </c>
      <c r="DE44" s="100">
        <v>7807.8567159999347</v>
      </c>
      <c r="DF44" s="100">
        <v>601.37174964800386</v>
      </c>
      <c r="DG44" s="100">
        <v>86778.675179732396</v>
      </c>
      <c r="DH44" s="100">
        <v>5.459588255882907</v>
      </c>
      <c r="DI44" s="17">
        <v>4823.3918440195921</v>
      </c>
      <c r="DJ44" s="17">
        <v>623.8018944340032</v>
      </c>
      <c r="DK44" s="17">
        <v>78838.277690053335</v>
      </c>
      <c r="DL44" s="17">
        <v>5.0601226055660327</v>
      </c>
      <c r="DM44" s="100">
        <v>4398.1947175500109</v>
      </c>
      <c r="DN44" s="100">
        <v>601.37174964800386</v>
      </c>
      <c r="DO44" s="100">
        <v>75144.431088341473</v>
      </c>
      <c r="DP44" s="100">
        <v>4.7680323058096379</v>
      </c>
      <c r="DQ44" s="9"/>
      <c r="DR44" s="17">
        <v>7111.9776629999642</v>
      </c>
      <c r="DS44" s="17">
        <v>653.78512903999854</v>
      </c>
      <c r="DT44" s="17">
        <v>89645.576367028552</v>
      </c>
      <c r="DU44" s="17">
        <v>5.6140390635005506</v>
      </c>
      <c r="DV44" s="100">
        <v>6683.4405989999814</v>
      </c>
      <c r="DW44" s="100">
        <v>629.11141221300022</v>
      </c>
      <c r="DX44" s="100">
        <v>85715.976226771818</v>
      </c>
      <c r="DY44" s="100">
        <v>5.3030548788320022</v>
      </c>
      <c r="DZ44" s="17">
        <v>4360.8105139592999</v>
      </c>
      <c r="EA44" s="17">
        <v>653.78512903999854</v>
      </c>
      <c r="EB44" s="17">
        <v>80258.208891100949</v>
      </c>
      <c r="EC44" s="17">
        <v>5.0596096456157964</v>
      </c>
      <c r="ED44" s="100">
        <v>3901.9140970809176</v>
      </c>
      <c r="EE44" s="100">
        <v>629.11141221300022</v>
      </c>
      <c r="EF44" s="100">
        <v>76225.018388513708</v>
      </c>
      <c r="EG44" s="100">
        <v>4.7469318295201521</v>
      </c>
      <c r="EH44" s="9"/>
      <c r="EI44" s="17">
        <v>8455.5077289999936</v>
      </c>
      <c r="EJ44" s="17">
        <v>547.96366119100298</v>
      </c>
      <c r="EK44" s="17">
        <v>83647.742261530337</v>
      </c>
      <c r="EL44" s="17">
        <v>5.4038166738758751</v>
      </c>
      <c r="EM44" s="100">
        <v>8023.2070669999985</v>
      </c>
      <c r="EN44" s="100">
        <v>527.96032028800289</v>
      </c>
      <c r="EO44" s="100">
        <v>80172.337790393663</v>
      </c>
      <c r="EP44" s="100">
        <v>5.1118762037811347</v>
      </c>
      <c r="EQ44" s="17">
        <v>4911.3047395821968</v>
      </c>
      <c r="ER44" s="17">
        <v>547.96366119100298</v>
      </c>
      <c r="ES44" s="17">
        <v>71554.425473218289</v>
      </c>
      <c r="ET44" s="17">
        <v>4.6877324579801742</v>
      </c>
      <c r="EU44" s="100">
        <v>4453.2482728306049</v>
      </c>
      <c r="EV44" s="100">
        <v>527.96032028800289</v>
      </c>
      <c r="EW44" s="100">
        <v>67991.13859045651</v>
      </c>
      <c r="EX44" s="100">
        <v>4.3960216438137332</v>
      </c>
      <c r="EY44" s="9"/>
      <c r="EZ44" s="17">
        <v>6213.696373000008</v>
      </c>
      <c r="FA44" s="17">
        <v>1157.4976692159944</v>
      </c>
      <c r="FB44" s="17">
        <v>136951.76886376768</v>
      </c>
      <c r="FC44" s="17">
        <v>8.0159852283562731</v>
      </c>
      <c r="FD44" s="100">
        <v>5978.6353560000216</v>
      </c>
      <c r="FE44" s="100">
        <v>1119.7110904039978</v>
      </c>
      <c r="FF44" s="100">
        <v>132371.04988402169</v>
      </c>
      <c r="FG44" s="100">
        <v>7.7118578316726136</v>
      </c>
      <c r="FH44" s="17">
        <v>3722.2479214759887</v>
      </c>
      <c r="FI44" s="17">
        <v>1157.4976692159944</v>
      </c>
      <c r="FJ44" s="17">
        <v>128450.59794438451</v>
      </c>
      <c r="FK44" s="17">
        <v>7.5181757529031765</v>
      </c>
      <c r="FL44" s="100">
        <v>3503.6811563659985</v>
      </c>
      <c r="FM44" s="100">
        <v>1119.7110904039978</v>
      </c>
      <c r="FN44" s="100">
        <v>123926.15966128247</v>
      </c>
      <c r="FO44" s="100">
        <v>7.2241522073781343</v>
      </c>
      <c r="FP44" s="9"/>
    </row>
    <row r="45" spans="2:172" s="75" customFormat="1" ht="18">
      <c r="B45" s="4" t="str">
        <f>$B$57</f>
        <v>No Cooling with 80 AFUE Furnace</v>
      </c>
      <c r="C45" s="17">
        <v>5183.1294719999769</v>
      </c>
      <c r="D45" s="17">
        <v>912.84964755899603</v>
      </c>
      <c r="E45" s="17">
        <v>108970.52815248961</v>
      </c>
      <c r="F45" s="17">
        <v>6.362266835814637</v>
      </c>
      <c r="G45" s="100">
        <v>5148.7084629999772</v>
      </c>
      <c r="H45" s="100">
        <v>875.74864540399199</v>
      </c>
      <c r="I45" s="100">
        <v>105142.97863533994</v>
      </c>
      <c r="J45" s="100">
        <v>6.1479426686977456</v>
      </c>
      <c r="K45" s="17">
        <v>3207.4459936187973</v>
      </c>
      <c r="L45" s="17">
        <v>912.84964755899603</v>
      </c>
      <c r="M45" s="17">
        <v>102229.21952856606</v>
      </c>
      <c r="N45" s="17">
        <v>5.9863014299858657</v>
      </c>
      <c r="O45" s="100">
        <v>3175.9888456176977</v>
      </c>
      <c r="P45" s="100">
        <v>875.74864540399199</v>
      </c>
      <c r="Q45" s="100">
        <v>98411.783120085165</v>
      </c>
      <c r="R45" s="100">
        <v>5.7729864259430013</v>
      </c>
      <c r="S45" s="18"/>
      <c r="T45" s="17">
        <v>5789.3213639999522</v>
      </c>
      <c r="U45" s="17">
        <v>616.720441401004</v>
      </c>
      <c r="V45" s="17">
        <v>81426.019139059194</v>
      </c>
      <c r="W45" s="17">
        <v>4.998471062491725</v>
      </c>
      <c r="X45" s="100">
        <v>5469.1272199999385</v>
      </c>
      <c r="Y45" s="100">
        <v>596.41680672600444</v>
      </c>
      <c r="Z45" s="100">
        <v>78303.108425051032</v>
      </c>
      <c r="AA45" s="100">
        <v>4.7621829916970206</v>
      </c>
      <c r="AB45" s="17">
        <v>3542.5467091687947</v>
      </c>
      <c r="AC45" s="17">
        <v>616.720441401004</v>
      </c>
      <c r="AD45" s="17">
        <v>73759.709468323606</v>
      </c>
      <c r="AE45" s="17">
        <v>4.5463658102290045</v>
      </c>
      <c r="AF45" s="100">
        <v>3257.6048243157888</v>
      </c>
      <c r="AG45" s="100">
        <v>596.41680672600444</v>
      </c>
      <c r="AH45" s="100">
        <v>70757.084397841318</v>
      </c>
      <c r="AI45" s="100">
        <v>4.3229654918359808</v>
      </c>
      <c r="AJ45" s="18"/>
      <c r="AK45" s="17">
        <v>5016.1002369999806</v>
      </c>
      <c r="AL45" s="17">
        <v>556.45265142200299</v>
      </c>
      <c r="AM45" s="17">
        <v>72760.901404877412</v>
      </c>
      <c r="AN45" s="17">
        <v>4.3953473959455129</v>
      </c>
      <c r="AO45" s="100">
        <v>4932.9591559999944</v>
      </c>
      <c r="AP45" s="100">
        <v>533.97496855300415</v>
      </c>
      <c r="AQ45" s="100">
        <v>70229.44410985423</v>
      </c>
      <c r="AR45" s="100">
        <v>4.2414121773227773</v>
      </c>
      <c r="AS45" s="17">
        <v>3046.6564380496034</v>
      </c>
      <c r="AT45" s="17">
        <v>556.45265142200299</v>
      </c>
      <c r="AU45" s="17">
        <v>66040.883440726873</v>
      </c>
      <c r="AV45" s="17">
        <v>4.0204947860616125</v>
      </c>
      <c r="AW45" s="100">
        <v>2985.3988784147991</v>
      </c>
      <c r="AX45" s="100">
        <v>533.97496855300415</v>
      </c>
      <c r="AY45" s="100">
        <v>63584.095784294688</v>
      </c>
      <c r="AZ45" s="100">
        <v>3.8740476028052022</v>
      </c>
      <c r="BA45" s="18"/>
      <c r="BB45" s="17">
        <v>5917.8242919999875</v>
      </c>
      <c r="BC45" s="17">
        <v>512.02184948300385</v>
      </c>
      <c r="BD45" s="17">
        <v>71394.629928005219</v>
      </c>
      <c r="BE45" s="17">
        <v>4.477489799965114</v>
      </c>
      <c r="BF45" s="100">
        <v>5578.7372019999766</v>
      </c>
      <c r="BG45" s="100">
        <v>495.96336881800318</v>
      </c>
      <c r="BH45" s="100">
        <v>68631.769238232519</v>
      </c>
      <c r="BI45" s="100">
        <v>4.250688287471676</v>
      </c>
      <c r="BJ45" s="17">
        <v>3556.468583873419</v>
      </c>
      <c r="BK45" s="17">
        <v>512.02184948300385</v>
      </c>
      <c r="BL45" s="17">
        <v>63337.353662078232</v>
      </c>
      <c r="BM45" s="17">
        <v>4.0006975361455126</v>
      </c>
      <c r="BN45" s="100">
        <v>3230.1383185728014</v>
      </c>
      <c r="BO45" s="100">
        <v>495.96336881800318</v>
      </c>
      <c r="BP45" s="100">
        <v>60618.021044135312</v>
      </c>
      <c r="BQ45" s="100">
        <v>3.7822084839641357</v>
      </c>
      <c r="BR45" s="18"/>
      <c r="BS45" s="17">
        <v>4992.1638569999604</v>
      </c>
      <c r="BT45" s="17">
        <v>607.6841006440003</v>
      </c>
      <c r="BU45" s="17">
        <v>77802.37204742388</v>
      </c>
      <c r="BV45" s="17">
        <v>4.6632504554931984</v>
      </c>
      <c r="BW45" s="100">
        <v>4944.8258449999867</v>
      </c>
      <c r="BX45" s="100">
        <v>588.28163682599984</v>
      </c>
      <c r="BY45" s="100">
        <v>75700.60174135823</v>
      </c>
      <c r="BZ45" s="100">
        <v>4.5397654050330232</v>
      </c>
      <c r="CA45" s="17">
        <v>3000.6442952480174</v>
      </c>
      <c r="CB45" s="17">
        <v>607.6841006440003</v>
      </c>
      <c r="CC45" s="17">
        <v>71007.028489987599</v>
      </c>
      <c r="CD45" s="17">
        <v>4.289441084316219</v>
      </c>
      <c r="CE45" s="100">
        <v>2963.5674579385141</v>
      </c>
      <c r="CF45" s="100">
        <v>588.28163682599984</v>
      </c>
      <c r="CG45" s="100">
        <v>68940.270748530296</v>
      </c>
      <c r="CH45" s="100">
        <v>4.1694602955167541</v>
      </c>
      <c r="CI45" s="18"/>
      <c r="CJ45" s="17">
        <v>5808.5247480000407</v>
      </c>
      <c r="CK45" s="17">
        <v>355.14492403700257</v>
      </c>
      <c r="CL45" s="17">
        <v>55333.992037341115</v>
      </c>
      <c r="CM45" s="17">
        <v>3.5567982196179337</v>
      </c>
      <c r="CN45" s="100">
        <v>5484.1126010000617</v>
      </c>
      <c r="CO45" s="100">
        <v>348.14272479900222</v>
      </c>
      <c r="CP45" s="100">
        <v>53526.832450276575</v>
      </c>
      <c r="CQ45" s="100">
        <v>3.3838660259975692</v>
      </c>
      <c r="CR45" s="17">
        <v>3306.2877199437776</v>
      </c>
      <c r="CS45" s="17">
        <v>355.14492403700257</v>
      </c>
      <c r="CT45" s="17">
        <v>46796.008984429216</v>
      </c>
      <c r="CU45" s="17">
        <v>3.0623914170348363</v>
      </c>
      <c r="CV45" s="100">
        <v>2981.3578765223815</v>
      </c>
      <c r="CW45" s="100">
        <v>348.14272479900222</v>
      </c>
      <c r="CX45" s="100">
        <v>44987.082944697308</v>
      </c>
      <c r="CY45" s="100">
        <v>2.8961464493095699</v>
      </c>
      <c r="CZ45" s="18"/>
      <c r="DA45" s="17">
        <v>8217.8567649999732</v>
      </c>
      <c r="DB45" s="17">
        <v>548.03743889400357</v>
      </c>
      <c r="DC45" s="17">
        <v>82844.221671527368</v>
      </c>
      <c r="DD45" s="17">
        <v>5.3446891872750948</v>
      </c>
      <c r="DE45" s="100">
        <v>7807.8567159999347</v>
      </c>
      <c r="DF45" s="100">
        <v>529.99896213800412</v>
      </c>
      <c r="DG45" s="100">
        <v>79641.396428732434</v>
      </c>
      <c r="DH45" s="100">
        <v>5.0737138755841675</v>
      </c>
      <c r="DI45" s="17">
        <v>4823.3918440195921</v>
      </c>
      <c r="DJ45" s="17">
        <v>548.03743889400357</v>
      </c>
      <c r="DK45" s="17">
        <v>71261.832136053359</v>
      </c>
      <c r="DL45" s="17">
        <v>4.6505048317601263</v>
      </c>
      <c r="DM45" s="100">
        <v>4398.1947175500109</v>
      </c>
      <c r="DN45" s="100">
        <v>529.99896213800412</v>
      </c>
      <c r="DO45" s="100">
        <v>68007.152337341511</v>
      </c>
      <c r="DP45" s="100">
        <v>4.3821579255109206</v>
      </c>
      <c r="DQ45" s="18"/>
      <c r="DR45" s="17">
        <v>7111.9776629999642</v>
      </c>
      <c r="DS45" s="17">
        <v>574.51175735900085</v>
      </c>
      <c r="DT45" s="17">
        <v>81718.239198928786</v>
      </c>
      <c r="DU45" s="17">
        <v>5.1854504621752833</v>
      </c>
      <c r="DV45" s="100">
        <v>6683.4405989999814</v>
      </c>
      <c r="DW45" s="100">
        <v>554.82525391299998</v>
      </c>
      <c r="DX45" s="100">
        <v>78287.360396771794</v>
      </c>
      <c r="DY45" s="100">
        <v>4.9014294652979107</v>
      </c>
      <c r="DZ45" s="17">
        <v>4360.8105139592999</v>
      </c>
      <c r="EA45" s="17">
        <v>574.51175735900085</v>
      </c>
      <c r="EB45" s="17">
        <v>72330.871723001168</v>
      </c>
      <c r="EC45" s="17">
        <v>4.6310210442905202</v>
      </c>
      <c r="ED45" s="100">
        <v>3901.9140970809176</v>
      </c>
      <c r="EE45" s="100">
        <v>554.82525391299998</v>
      </c>
      <c r="EF45" s="100">
        <v>68796.402558513684</v>
      </c>
      <c r="EG45" s="100">
        <v>4.3453064159860482</v>
      </c>
      <c r="EH45" s="18"/>
      <c r="EI45" s="17">
        <v>8455.5077289999936</v>
      </c>
      <c r="EJ45" s="17">
        <v>485.0080545390033</v>
      </c>
      <c r="EK45" s="17">
        <v>77352.181596330367</v>
      </c>
      <c r="EL45" s="17">
        <v>5.0634494758066317</v>
      </c>
      <c r="EM45" s="100">
        <v>8023.2070669999985</v>
      </c>
      <c r="EN45" s="100">
        <v>468.9563723980026</v>
      </c>
      <c r="EO45" s="100">
        <v>74271.943001393636</v>
      </c>
      <c r="EP45" s="100">
        <v>4.7928735051119515</v>
      </c>
      <c r="EQ45" s="17">
        <v>4911.3047395821968</v>
      </c>
      <c r="ER45" s="17">
        <v>485.0080545390033</v>
      </c>
      <c r="ES45" s="17">
        <v>65258.864808018319</v>
      </c>
      <c r="ET45" s="17">
        <v>4.3473652599109318</v>
      </c>
      <c r="EU45" s="100">
        <v>4453.2482728306049</v>
      </c>
      <c r="EV45" s="100">
        <v>468.9563723980026</v>
      </c>
      <c r="EW45" s="100">
        <v>62090.743801456476</v>
      </c>
      <c r="EX45" s="100">
        <v>4.0770189451445598</v>
      </c>
      <c r="EY45" s="18"/>
      <c r="EZ45" s="17">
        <v>6213.696373000008</v>
      </c>
      <c r="FA45" s="17">
        <v>1014.8596258439986</v>
      </c>
      <c r="FB45" s="17">
        <v>122687.96452656812</v>
      </c>
      <c r="FC45" s="17">
        <v>7.2448178337034914</v>
      </c>
      <c r="FD45" s="100">
        <v>5978.6353560000216</v>
      </c>
      <c r="FE45" s="100">
        <v>983.21992286399745</v>
      </c>
      <c r="FF45" s="100">
        <v>118721.93313002166</v>
      </c>
      <c r="FG45" s="100">
        <v>6.9739232976827452</v>
      </c>
      <c r="FH45" s="17">
        <v>3722.2479214759887</v>
      </c>
      <c r="FI45" s="17">
        <v>1014.8596258439986</v>
      </c>
      <c r="FJ45" s="17">
        <v>114186.79360718494</v>
      </c>
      <c r="FK45" s="17">
        <v>6.7470083582504028</v>
      </c>
      <c r="FL45" s="100">
        <v>3503.6811563659985</v>
      </c>
      <c r="FM45" s="100">
        <v>983.21992286399745</v>
      </c>
      <c r="FN45" s="100">
        <v>110277.04290728242</v>
      </c>
      <c r="FO45" s="100">
        <v>6.4862176733882615</v>
      </c>
      <c r="FP45" s="18"/>
    </row>
    <row r="46" spans="2:172" s="75" customFormat="1" ht="18">
      <c r="B46" s="4" t="str">
        <f>$B$58</f>
        <v>Standard AC Window Unit and Wall Furnace</v>
      </c>
      <c r="C46" s="17">
        <v>5108.4664259999754</v>
      </c>
      <c r="D46" s="17">
        <v>1054.4011630569987</v>
      </c>
      <c r="E46" s="17">
        <v>122870.91893651143</v>
      </c>
      <c r="F46" s="17">
        <v>7.1055007775048704</v>
      </c>
      <c r="G46" s="100">
        <v>5081.7344309999717</v>
      </c>
      <c r="H46" s="100">
        <v>1007.6458221039956</v>
      </c>
      <c r="I46" s="100">
        <v>118104.1715317918</v>
      </c>
      <c r="J46" s="100">
        <v>6.8416004901703475</v>
      </c>
      <c r="K46" s="17">
        <v>3138.7945979173041</v>
      </c>
      <c r="L46" s="17">
        <v>1054.4011630569987</v>
      </c>
      <c r="M46" s="17">
        <v>116150.12290503742</v>
      </c>
      <c r="N46" s="17">
        <v>6.7303379840394442</v>
      </c>
      <c r="O46" s="100">
        <v>3114.4991523720096</v>
      </c>
      <c r="P46" s="100">
        <v>1007.6458221039956</v>
      </c>
      <c r="Q46" s="100">
        <v>111391.68934817419</v>
      </c>
      <c r="R46" s="100">
        <v>6.4673248094192379</v>
      </c>
      <c r="S46" s="18"/>
      <c r="T46" s="17">
        <v>6772.6511369999153</v>
      </c>
      <c r="U46" s="17">
        <v>702.37408337100248</v>
      </c>
      <c r="V46" s="17">
        <v>93346.642187703139</v>
      </c>
      <c r="W46" s="17">
        <v>5.8182862495006535</v>
      </c>
      <c r="X46" s="100">
        <v>6086.8251489999329</v>
      </c>
      <c r="Y46" s="100">
        <v>676.15094112600343</v>
      </c>
      <c r="Z46" s="100">
        <v>88384.193676508978</v>
      </c>
      <c r="AA46" s="100">
        <v>5.4090876801475813</v>
      </c>
      <c r="AB46" s="17">
        <v>4392.4240036868823</v>
      </c>
      <c r="AC46" s="17">
        <v>702.37408337100248</v>
      </c>
      <c r="AD46" s="17">
        <v>85224.973977040412</v>
      </c>
      <c r="AE46" s="17">
        <v>5.3347662345986597</v>
      </c>
      <c r="AF46" s="100">
        <v>3732.8487391476006</v>
      </c>
      <c r="AG46" s="100">
        <v>676.15094112600343</v>
      </c>
      <c r="AH46" s="100">
        <v>80352.096609395434</v>
      </c>
      <c r="AI46" s="100">
        <v>4.9364640624162899</v>
      </c>
      <c r="AJ46" s="18"/>
      <c r="AK46" s="17">
        <v>5131.3639849999954</v>
      </c>
      <c r="AL46" s="17">
        <v>629.50993662200187</v>
      </c>
      <c r="AM46" s="17">
        <v>80459.925969978067</v>
      </c>
      <c r="AN46" s="17">
        <v>4.8340523783221689</v>
      </c>
      <c r="AO46" s="100">
        <v>4954.8813839999684</v>
      </c>
      <c r="AP46" s="100">
        <v>601.16552056400155</v>
      </c>
      <c r="AQ46" s="100">
        <v>77023.301022001804</v>
      </c>
      <c r="AR46" s="100">
        <v>4.6121682969019826</v>
      </c>
      <c r="AS46" s="17">
        <v>3124.0685770560035</v>
      </c>
      <c r="AT46" s="17">
        <v>629.50993662200187</v>
      </c>
      <c r="AU46" s="17">
        <v>73610.753016716058</v>
      </c>
      <c r="AV46" s="17">
        <v>4.4483397882914266</v>
      </c>
      <c r="AW46" s="100">
        <v>2982.2525790688005</v>
      </c>
      <c r="AX46" s="100">
        <v>601.16552056400155</v>
      </c>
      <c r="AY46" s="100">
        <v>70292.415371543975</v>
      </c>
      <c r="AZ46" s="100">
        <v>4.2383992552617453</v>
      </c>
      <c r="BA46" s="18"/>
      <c r="BB46" s="17">
        <v>7126.2040039999993</v>
      </c>
      <c r="BC46" s="17">
        <v>575.62500851800417</v>
      </c>
      <c r="BD46" s="17">
        <v>81878.106582008972</v>
      </c>
      <c r="BE46" s="17">
        <v>5.2470151224755712</v>
      </c>
      <c r="BF46" s="100">
        <v>6406.2543900000037</v>
      </c>
      <c r="BG46" s="100">
        <v>555.1589233080033</v>
      </c>
      <c r="BH46" s="100">
        <v>77374.929185094938</v>
      </c>
      <c r="BI46" s="100">
        <v>4.8439067248930838</v>
      </c>
      <c r="BJ46" s="17">
        <v>4573.6505686248111</v>
      </c>
      <c r="BK46" s="17">
        <v>575.62500851800417</v>
      </c>
      <c r="BL46" s="17">
        <v>73168.436903027876</v>
      </c>
      <c r="BM46" s="17">
        <v>4.7286539335412083</v>
      </c>
      <c r="BN46" s="100">
        <v>3845.9943250454057</v>
      </c>
      <c r="BO46" s="100">
        <v>555.1589233080033</v>
      </c>
      <c r="BP46" s="100">
        <v>68638.963407060757</v>
      </c>
      <c r="BQ46" s="100">
        <v>4.3290000261313022</v>
      </c>
      <c r="BR46" s="18"/>
      <c r="BS46" s="17">
        <v>5001.9043769999498</v>
      </c>
      <c r="BT46" s="17">
        <v>688.93301755899677</v>
      </c>
      <c r="BU46" s="17">
        <v>85960.499756836289</v>
      </c>
      <c r="BV46" s="17">
        <v>5.1101384569969781</v>
      </c>
      <c r="BW46" s="100">
        <v>4912.977119999965</v>
      </c>
      <c r="BX46" s="100">
        <v>663.56340652899814</v>
      </c>
      <c r="BY46" s="100">
        <v>83120.106403136495</v>
      </c>
      <c r="BZ46" s="100">
        <v>4.9376499074046976</v>
      </c>
      <c r="CA46" s="17">
        <v>3001.8305578650056</v>
      </c>
      <c r="CB46" s="17">
        <v>688.93301755899677</v>
      </c>
      <c r="CC46" s="17">
        <v>79135.967875613176</v>
      </c>
      <c r="CD46" s="17">
        <v>4.7333257564671314</v>
      </c>
      <c r="CE46" s="100">
        <v>2929.1030191075083</v>
      </c>
      <c r="CF46" s="100">
        <v>663.56340652899814</v>
      </c>
      <c r="CG46" s="100">
        <v>76350.850228517316</v>
      </c>
      <c r="CH46" s="100">
        <v>4.566350558084955</v>
      </c>
      <c r="CI46" s="18"/>
      <c r="CJ46" s="17">
        <v>7221.7378830000434</v>
      </c>
      <c r="CK46" s="17">
        <v>387.46372227700323</v>
      </c>
      <c r="CL46" s="17">
        <v>63387.952927800092</v>
      </c>
      <c r="CM46" s="17">
        <v>4.1743193364017097</v>
      </c>
      <c r="CN46" s="100">
        <v>6454.4982020000334</v>
      </c>
      <c r="CO46" s="100">
        <v>378.43407445900272</v>
      </c>
      <c r="CP46" s="100">
        <v>59867.058940872666</v>
      </c>
      <c r="CQ46" s="100">
        <v>3.8116473453929536</v>
      </c>
      <c r="CR46" s="17">
        <v>4440.2386745096001</v>
      </c>
      <c r="CS46" s="17">
        <v>387.46372227700323</v>
      </c>
      <c r="CT46" s="17">
        <v>53897.08821854151</v>
      </c>
      <c r="CU46" s="17">
        <v>3.6246782032433895</v>
      </c>
      <c r="CV46" s="100">
        <v>3656.2421685355857</v>
      </c>
      <c r="CW46" s="100">
        <v>378.43407445900272</v>
      </c>
      <c r="CX46" s="100">
        <v>50319.017598847284</v>
      </c>
      <c r="CY46" s="100">
        <v>3.2650078057176244</v>
      </c>
      <c r="CZ46" s="18"/>
      <c r="DA46" s="17">
        <v>10788.351139999884</v>
      </c>
      <c r="DB46" s="17">
        <v>627.59786195400306</v>
      </c>
      <c r="DC46" s="17">
        <v>99571.150654239522</v>
      </c>
      <c r="DD46" s="17">
        <v>6.5601750318389609</v>
      </c>
      <c r="DE46" s="100">
        <v>10106.130742999892</v>
      </c>
      <c r="DF46" s="100">
        <v>604.50870137800359</v>
      </c>
      <c r="DG46" s="100">
        <v>94934.403091220011</v>
      </c>
      <c r="DH46" s="100">
        <v>6.158061585780179</v>
      </c>
      <c r="DI46" s="17">
        <v>7013.8069256807876</v>
      </c>
      <c r="DJ46" s="17">
        <v>627.59786195400306</v>
      </c>
      <c r="DK46" s="17">
        <v>86691.877358792757</v>
      </c>
      <c r="DL46" s="17">
        <v>5.8033828809553913</v>
      </c>
      <c r="DM46" s="100">
        <v>6323.6974671167882</v>
      </c>
      <c r="DN46" s="100">
        <v>604.50870137800359</v>
      </c>
      <c r="DO46" s="100">
        <v>82028.211213248229</v>
      </c>
      <c r="DP46" s="100">
        <v>5.4035002503055738</v>
      </c>
      <c r="DQ46" s="18"/>
      <c r="DR46" s="17">
        <v>9163.6820200000111</v>
      </c>
      <c r="DS46" s="17">
        <v>657.1696070700001</v>
      </c>
      <c r="DT46" s="17">
        <v>96984.726674722842</v>
      </c>
      <c r="DU46" s="17">
        <v>6.3013454631924475</v>
      </c>
      <c r="DV46" s="100">
        <v>8381.5461749999777</v>
      </c>
      <c r="DW46" s="100">
        <v>631.8683327530008</v>
      </c>
      <c r="DX46" s="100">
        <v>91785.842240864498</v>
      </c>
      <c r="DY46" s="100">
        <v>5.8499354990196739</v>
      </c>
      <c r="DZ46" s="17">
        <v>6129.7094533412956</v>
      </c>
      <c r="EA46" s="17">
        <v>657.1696070700001</v>
      </c>
      <c r="EB46" s="17">
        <v>86632.387521123979</v>
      </c>
      <c r="EC46" s="17">
        <v>5.6968793577581236</v>
      </c>
      <c r="ED46" s="100">
        <v>5299.6615512321678</v>
      </c>
      <c r="EE46" s="100">
        <v>631.8683327530008</v>
      </c>
      <c r="EF46" s="100">
        <v>81270.020440721404</v>
      </c>
      <c r="EG46" s="100">
        <v>5.2394479283410034</v>
      </c>
      <c r="EH46" s="18"/>
      <c r="EI46" s="17">
        <v>11389.447001000015</v>
      </c>
      <c r="EJ46" s="17">
        <v>551.16211164000174</v>
      </c>
      <c r="EK46" s="17">
        <v>93978.598853992356</v>
      </c>
      <c r="EL46" s="17">
        <v>6.2999375036036911</v>
      </c>
      <c r="EM46" s="100">
        <v>10667.427518999977</v>
      </c>
      <c r="EN46" s="100">
        <v>530.54216718800228</v>
      </c>
      <c r="EO46" s="100">
        <v>89452.972853480809</v>
      </c>
      <c r="EP46" s="100">
        <v>5.8949599370796122</v>
      </c>
      <c r="EQ46" s="17">
        <v>7368.8906232673871</v>
      </c>
      <c r="ER46" s="17">
        <v>551.16211164000174</v>
      </c>
      <c r="ES46" s="17">
        <v>80259.897615275753</v>
      </c>
      <c r="ET46" s="17">
        <v>5.5091334804888223</v>
      </c>
      <c r="EU46" s="100">
        <v>6623.8315203261873</v>
      </c>
      <c r="EV46" s="100">
        <v>530.54216718800228</v>
      </c>
      <c r="EW46" s="100">
        <v>75655.657202566028</v>
      </c>
      <c r="EX46" s="100">
        <v>5.1037876127017441</v>
      </c>
      <c r="EY46" s="18"/>
      <c r="EZ46" s="17">
        <v>7891.0572110000066</v>
      </c>
      <c r="FA46" s="17">
        <v>1166.880693905995</v>
      </c>
      <c r="FB46" s="17">
        <v>143613.46134254106</v>
      </c>
      <c r="FC46" s="17">
        <v>8.6257791868666018</v>
      </c>
      <c r="FD46" s="100">
        <v>7221.297970999989</v>
      </c>
      <c r="FE46" s="100">
        <v>1126.8640817639935</v>
      </c>
      <c r="FF46" s="100">
        <v>137326.48783516724</v>
      </c>
      <c r="FG46" s="100">
        <v>8.127047513941859</v>
      </c>
      <c r="FH46" s="17">
        <v>5077.8284389250348</v>
      </c>
      <c r="FI46" s="17">
        <v>1166.880693905995</v>
      </c>
      <c r="FJ46" s="17">
        <v>134014.33092019317</v>
      </c>
      <c r="FK46" s="17">
        <v>8.0585695628737337</v>
      </c>
      <c r="FL46" s="100">
        <v>4405.1070007169938</v>
      </c>
      <c r="FM46" s="100">
        <v>1126.8640817639935</v>
      </c>
      <c r="FN46" s="100">
        <v>127717.24997782582</v>
      </c>
      <c r="FO46" s="100">
        <v>7.5643344237520891</v>
      </c>
      <c r="FP46" s="18"/>
    </row>
    <row r="47" spans="2:172" s="75" customFormat="1" ht="18">
      <c r="B47" s="4" t="str">
        <f>$B$59</f>
        <v>Evaporative Cooler and Wall Furnace</v>
      </c>
      <c r="C47" s="17">
        <v>5110.8919209999758</v>
      </c>
      <c r="D47" s="17">
        <v>1053.454023334994</v>
      </c>
      <c r="E47" s="17">
        <v>122784.48109282026</v>
      </c>
      <c r="F47" s="17">
        <v>7.1008697398266447</v>
      </c>
      <c r="G47" s="100">
        <v>5082.4741019999683</v>
      </c>
      <c r="H47" s="100">
        <v>1007.3601716939904</v>
      </c>
      <c r="I47" s="100">
        <v>118078.13035179721</v>
      </c>
      <c r="J47" s="100">
        <v>6.8402500736420473</v>
      </c>
      <c r="K47" s="17">
        <v>3141.0656020560036</v>
      </c>
      <c r="L47" s="17">
        <v>1053.454023334994</v>
      </c>
      <c r="M47" s="17">
        <v>116063.15791689877</v>
      </c>
      <c r="N47" s="17">
        <v>6.7257431286448339</v>
      </c>
      <c r="O47" s="100">
        <v>3115.0891803720037</v>
      </c>
      <c r="P47" s="100">
        <v>1007.3601716939904</v>
      </c>
      <c r="Q47" s="100">
        <v>111365.13756531358</v>
      </c>
      <c r="R47" s="100">
        <v>6.4659541939783427</v>
      </c>
      <c r="S47" s="18"/>
      <c r="T47" s="17">
        <v>5279.251528999921</v>
      </c>
      <c r="U47" s="17">
        <v>700.29567069100028</v>
      </c>
      <c r="V47" s="17">
        <v>88043.112381261817</v>
      </c>
      <c r="W47" s="17">
        <v>5.2668617982367012</v>
      </c>
      <c r="X47" s="100">
        <v>5129.571421999929</v>
      </c>
      <c r="Y47" s="100">
        <v>674.61183289600149</v>
      </c>
      <c r="Z47" s="100">
        <v>84963.999121462984</v>
      </c>
      <c r="AA47" s="100">
        <v>5.0689473104881735</v>
      </c>
      <c r="AB47" s="17">
        <v>3168.1964008978971</v>
      </c>
      <c r="AC47" s="17">
        <v>700.29567069100028</v>
      </c>
      <c r="AD47" s="17">
        <v>80839.896736459777</v>
      </c>
      <c r="AE47" s="17">
        <v>4.8506544247098864</v>
      </c>
      <c r="AF47" s="100">
        <v>3055.2508148454008</v>
      </c>
      <c r="AG47" s="100">
        <v>674.61183289600149</v>
      </c>
      <c r="AH47" s="100">
        <v>77886.126804966727</v>
      </c>
      <c r="AI47" s="100">
        <v>4.6655606033603485</v>
      </c>
      <c r="AJ47" s="18"/>
      <c r="AK47" s="17">
        <v>4929.0756179999871</v>
      </c>
      <c r="AL47" s="17">
        <v>627.93777226200336</v>
      </c>
      <c r="AM47" s="17">
        <v>79612.473305402818</v>
      </c>
      <c r="AN47" s="17">
        <v>4.7521733296283566</v>
      </c>
      <c r="AO47" s="100">
        <v>4882.2547799999747</v>
      </c>
      <c r="AP47" s="100">
        <v>600.28345805400227</v>
      </c>
      <c r="AQ47" s="100">
        <v>76687.282630429341</v>
      </c>
      <c r="AR47" s="100">
        <v>4.5843644639075682</v>
      </c>
      <c r="AS47" s="17">
        <v>2982.5026371731924</v>
      </c>
      <c r="AT47" s="17">
        <v>627.93777226200336</v>
      </c>
      <c r="AU47" s="17">
        <v>72970.493774604474</v>
      </c>
      <c r="AV47" s="17">
        <v>4.3838345791926043</v>
      </c>
      <c r="AW47" s="100">
        <v>2948.314803879598</v>
      </c>
      <c r="AX47" s="100">
        <v>600.28345805400227</v>
      </c>
      <c r="AY47" s="100">
        <v>70088.408680309964</v>
      </c>
      <c r="AZ47" s="100">
        <v>4.2203827295778797</v>
      </c>
      <c r="BA47" s="18"/>
      <c r="BB47" s="17">
        <v>5317.3134889999783</v>
      </c>
      <c r="BC47" s="17">
        <v>574.38909676800313</v>
      </c>
      <c r="BD47" s="17">
        <v>75582.327725156705</v>
      </c>
      <c r="BE47" s="17">
        <v>4.6016298280805312</v>
      </c>
      <c r="BF47" s="100">
        <v>5157.5936409999922</v>
      </c>
      <c r="BG47" s="100">
        <v>554.29255153800273</v>
      </c>
      <c r="BH47" s="100">
        <v>73027.686720001991</v>
      </c>
      <c r="BI47" s="100">
        <v>4.4272943038427925</v>
      </c>
      <c r="BJ47" s="17">
        <v>3139.2903896026237</v>
      </c>
      <c r="BK47" s="17">
        <v>574.38909676800313</v>
      </c>
      <c r="BL47" s="17">
        <v>68150.60798677901</v>
      </c>
      <c r="BM47" s="17">
        <v>4.1708958458521979</v>
      </c>
      <c r="BN47" s="100">
        <v>3007.2900064894038</v>
      </c>
      <c r="BO47" s="100">
        <v>554.29255153800273</v>
      </c>
      <c r="BP47" s="100">
        <v>65690.549676543029</v>
      </c>
      <c r="BQ47" s="100">
        <v>4.0077696618589522</v>
      </c>
      <c r="BR47" s="18"/>
      <c r="BS47" s="17">
        <v>4933.4479779999638</v>
      </c>
      <c r="BT47" s="17">
        <v>687.40531763899639</v>
      </c>
      <c r="BU47" s="17">
        <v>85574.146947552435</v>
      </c>
      <c r="BV47" s="17">
        <v>5.0746918725755688</v>
      </c>
      <c r="BW47" s="100">
        <v>4904.1616549999644</v>
      </c>
      <c r="BX47" s="100">
        <v>662.96372350700108</v>
      </c>
      <c r="BY47" s="100">
        <v>83030.058500191692</v>
      </c>
      <c r="BZ47" s="100">
        <v>4.9310984029659455</v>
      </c>
      <c r="CA47" s="17">
        <v>2949.6858803385103</v>
      </c>
      <c r="CB47" s="17">
        <v>687.40531763899639</v>
      </c>
      <c r="CC47" s="17">
        <v>78805.272943637887</v>
      </c>
      <c r="CD47" s="17">
        <v>4.7030891093094045</v>
      </c>
      <c r="CE47" s="100">
        <v>2926.1709402790016</v>
      </c>
      <c r="CF47" s="100">
        <v>662.96372350700108</v>
      </c>
      <c r="CG47" s="100">
        <v>76280.877262863709</v>
      </c>
      <c r="CH47" s="100">
        <v>4.5615023630389002</v>
      </c>
      <c r="CI47" s="18"/>
      <c r="CJ47" s="17">
        <v>5248.2153150000249</v>
      </c>
      <c r="CK47" s="17">
        <v>386.67023465700373</v>
      </c>
      <c r="CL47" s="17">
        <v>56574.668870624562</v>
      </c>
      <c r="CM47" s="17">
        <v>3.5504236695042253</v>
      </c>
      <c r="CN47" s="100">
        <v>5089.2582430000284</v>
      </c>
      <c r="CO47" s="100">
        <v>377.88443560900276</v>
      </c>
      <c r="CP47" s="100">
        <v>55153.705182170394</v>
      </c>
      <c r="CQ47" s="100">
        <v>3.4369471162693594</v>
      </c>
      <c r="CR47" s="17">
        <v>2982.0889579899831</v>
      </c>
      <c r="CS47" s="17">
        <v>386.67023465700373</v>
      </c>
      <c r="CT47" s="17">
        <v>48842.328482816316</v>
      </c>
      <c r="CU47" s="17">
        <v>3.109669098426493</v>
      </c>
      <c r="CV47" s="100">
        <v>2843.5194376729805</v>
      </c>
      <c r="CW47" s="100">
        <v>377.88443560900276</v>
      </c>
      <c r="CX47" s="100">
        <v>47490.929974961764</v>
      </c>
      <c r="CY47" s="100">
        <v>3.0063207269611363</v>
      </c>
      <c r="CZ47" s="18"/>
      <c r="DA47" s="17">
        <v>6286.1458589999829</v>
      </c>
      <c r="DB47" s="17">
        <v>625.96765529400375</v>
      </c>
      <c r="DC47" s="17">
        <v>84045.975260728577</v>
      </c>
      <c r="DD47" s="17">
        <v>5.1552411289810909</v>
      </c>
      <c r="DE47" s="100">
        <v>6120.2229140000045</v>
      </c>
      <c r="DF47" s="100">
        <v>603.3814289380025</v>
      </c>
      <c r="DG47" s="100">
        <v>81221.200307576219</v>
      </c>
      <c r="DH47" s="100">
        <v>4.9613286666094254</v>
      </c>
      <c r="DI47" s="17">
        <v>3510.2570181168048</v>
      </c>
      <c r="DJ47" s="17">
        <v>625.96765529400375</v>
      </c>
      <c r="DK47" s="17">
        <v>74574.253911197447</v>
      </c>
      <c r="DL47" s="17">
        <v>4.5891537551626946</v>
      </c>
      <c r="DM47" s="100">
        <v>3380.8657732119977</v>
      </c>
      <c r="DN47" s="100">
        <v>603.3814289380025</v>
      </c>
      <c r="DO47" s="100">
        <v>71874.130233207834</v>
      </c>
      <c r="DP47" s="100">
        <v>4.4110309167151751</v>
      </c>
      <c r="DQ47" s="18"/>
      <c r="DR47" s="17">
        <v>5829.7178470000008</v>
      </c>
      <c r="DS47" s="17">
        <v>656.0305947859988</v>
      </c>
      <c r="DT47" s="17">
        <v>85494.872933062463</v>
      </c>
      <c r="DU47" s="17">
        <v>5.1971613622544393</v>
      </c>
      <c r="DV47" s="100">
        <v>5647.9282729999932</v>
      </c>
      <c r="DW47" s="100">
        <v>631.18535305300168</v>
      </c>
      <c r="DX47" s="100">
        <v>82390.057282734371</v>
      </c>
      <c r="DY47" s="100">
        <v>4.986864602800118</v>
      </c>
      <c r="DZ47" s="17">
        <v>3432.9387415582974</v>
      </c>
      <c r="EA47" s="17">
        <v>656.0305947859988</v>
      </c>
      <c r="EB47" s="17">
        <v>77316.727076220617</v>
      </c>
      <c r="EC47" s="17">
        <v>4.719919436166844</v>
      </c>
      <c r="ED47" s="100">
        <v>3269.4212858559058</v>
      </c>
      <c r="EE47" s="100">
        <v>631.18535305300168</v>
      </c>
      <c r="EF47" s="100">
        <v>74274.258451620539</v>
      </c>
      <c r="EG47" s="100">
        <v>4.5191517568415014</v>
      </c>
      <c r="EH47" s="18"/>
      <c r="EI47" s="17">
        <v>6375.8352859999941</v>
      </c>
      <c r="EJ47" s="17">
        <v>549.75869092900314</v>
      </c>
      <c r="EK47" s="17">
        <v>76731.111705672331</v>
      </c>
      <c r="EL47" s="17">
        <v>4.7663908285095928</v>
      </c>
      <c r="EM47" s="100">
        <v>6203.202542999974</v>
      </c>
      <c r="EN47" s="100">
        <v>529.61102669800277</v>
      </c>
      <c r="EO47" s="100">
        <v>74127.298194872201</v>
      </c>
      <c r="EP47" s="100">
        <v>4.5821685819244999</v>
      </c>
      <c r="EQ47" s="17">
        <v>3539.9911323192046</v>
      </c>
      <c r="ER47" s="17">
        <v>549.75869092900314</v>
      </c>
      <c r="ES47" s="17">
        <v>67054.814435131964</v>
      </c>
      <c r="ET47" s="17">
        <v>4.1943752580544729</v>
      </c>
      <c r="EU47" s="100">
        <v>3397.9912812564194</v>
      </c>
      <c r="EV47" s="100">
        <v>529.61102669800277</v>
      </c>
      <c r="EW47" s="100">
        <v>64555.524640226555</v>
      </c>
      <c r="EX47" s="100">
        <v>4.0244048136032999</v>
      </c>
      <c r="EY47" s="18"/>
      <c r="EZ47" s="17">
        <v>5659.0817640000269</v>
      </c>
      <c r="FA47" s="17">
        <v>1163.1555845059977</v>
      </c>
      <c r="FB47" s="17">
        <v>135625.13770081481</v>
      </c>
      <c r="FC47" s="17">
        <v>7.8663441518264259</v>
      </c>
      <c r="FD47" s="100">
        <v>5536.076646000065</v>
      </c>
      <c r="FE47" s="100">
        <v>1125.0368684139994</v>
      </c>
      <c r="FF47" s="100">
        <v>131393.55540828258</v>
      </c>
      <c r="FG47" s="100">
        <v>7.6086116587692141</v>
      </c>
      <c r="FH47" s="17">
        <v>3395.11139671499</v>
      </c>
      <c r="FI47" s="17">
        <v>1163.1555845059977</v>
      </c>
      <c r="FJ47" s="17">
        <v>127900.15385178686</v>
      </c>
      <c r="FK47" s="17">
        <v>7.4245683545935695</v>
      </c>
      <c r="FL47" s="100">
        <v>3292.3346374259836</v>
      </c>
      <c r="FM47" s="100">
        <v>1125.0368684139994</v>
      </c>
      <c r="FN47" s="100">
        <v>123737.59355114662</v>
      </c>
      <c r="FO47" s="100">
        <v>7.176141285050103</v>
      </c>
      <c r="FP47" s="18"/>
    </row>
    <row r="48" spans="2:172" s="75" customFormat="1" ht="18">
      <c r="B48" s="4" t="str">
        <f>$B$60</f>
        <v>Gas Furnace Split System: 10 SEER, 80 AFUE Furnace</v>
      </c>
      <c r="C48" s="17">
        <v>5233.1089499999744</v>
      </c>
      <c r="D48" s="17">
        <v>912.84964755899603</v>
      </c>
      <c r="E48" s="17">
        <v>109141.06512855252</v>
      </c>
      <c r="F48" s="17">
        <v>6.3771752041847618</v>
      </c>
      <c r="G48" s="100">
        <v>5200.7015889999711</v>
      </c>
      <c r="H48" s="100">
        <v>875.74864540399199</v>
      </c>
      <c r="I48" s="100">
        <v>105320.38646028956</v>
      </c>
      <c r="J48" s="100">
        <v>6.1631838811391386</v>
      </c>
      <c r="K48" s="17">
        <v>3253.5845102139879</v>
      </c>
      <c r="L48" s="17">
        <v>912.84964755899603</v>
      </c>
      <c r="M48" s="17">
        <v>102386.65060658117</v>
      </c>
      <c r="N48" s="17">
        <v>6.0006816845114113</v>
      </c>
      <c r="O48" s="100">
        <v>3224.186591499004</v>
      </c>
      <c r="P48" s="100">
        <v>875.74864540399199</v>
      </c>
      <c r="Q48" s="100">
        <v>98576.240576716606</v>
      </c>
      <c r="R48" s="100">
        <v>5.7877396318626868</v>
      </c>
      <c r="S48" s="18"/>
      <c r="T48" s="17">
        <v>6302.6625369999147</v>
      </c>
      <c r="U48" s="17">
        <v>616.720441401004</v>
      </c>
      <c r="V48" s="17">
        <v>83177.611089099286</v>
      </c>
      <c r="W48" s="17">
        <v>5.1823678128799253</v>
      </c>
      <c r="X48" s="100">
        <v>5817.0863719999297</v>
      </c>
      <c r="Y48" s="100">
        <v>596.41680672600444</v>
      </c>
      <c r="Z48" s="100">
        <v>79490.39376595628</v>
      </c>
      <c r="AA48" s="100">
        <v>4.8798495067414027</v>
      </c>
      <c r="AB48" s="17">
        <v>3977.1657290741846</v>
      </c>
      <c r="AC48" s="17">
        <v>616.720441401004</v>
      </c>
      <c r="AD48" s="17">
        <v>75242.690410903582</v>
      </c>
      <c r="AE48" s="17">
        <v>4.7115398735859246</v>
      </c>
      <c r="AF48" s="100">
        <v>3512.7869048442963</v>
      </c>
      <c r="AG48" s="100">
        <v>596.41680672600444</v>
      </c>
      <c r="AH48" s="100">
        <v>71627.801382095859</v>
      </c>
      <c r="AI48" s="100">
        <v>4.4186771364783395</v>
      </c>
      <c r="AJ48" s="18"/>
      <c r="AK48" s="17">
        <v>5084.8394120000121</v>
      </c>
      <c r="AL48" s="17">
        <v>556.45265142200299</v>
      </c>
      <c r="AM48" s="17">
        <v>72995.449093462026</v>
      </c>
      <c r="AN48" s="17">
        <v>4.4191986810147279</v>
      </c>
      <c r="AO48" s="100">
        <v>4972.182976999974</v>
      </c>
      <c r="AP48" s="100">
        <v>533.97496855300415</v>
      </c>
      <c r="AQ48" s="100">
        <v>70363.281278441107</v>
      </c>
      <c r="AR48" s="100">
        <v>4.2534994503174923</v>
      </c>
      <c r="AS48" s="17">
        <v>3099.8839359827962</v>
      </c>
      <c r="AT48" s="17">
        <v>556.45265142200299</v>
      </c>
      <c r="AU48" s="17">
        <v>66222.50311552464</v>
      </c>
      <c r="AV48" s="17">
        <v>4.0400251649822936</v>
      </c>
      <c r="AW48" s="100">
        <v>3014.7864233848054</v>
      </c>
      <c r="AX48" s="100">
        <v>533.97496855300415</v>
      </c>
      <c r="AY48" s="100">
        <v>63684.37020198864</v>
      </c>
      <c r="AZ48" s="100">
        <v>3.8837273039455007</v>
      </c>
      <c r="BA48" s="18"/>
      <c r="BB48" s="17">
        <v>6527.9044809999777</v>
      </c>
      <c r="BC48" s="17">
        <v>512.02184948300385</v>
      </c>
      <c r="BD48" s="17">
        <v>73476.308944099641</v>
      </c>
      <c r="BE48" s="17">
        <v>4.6922376375532222</v>
      </c>
      <c r="BF48" s="100">
        <v>6014.7700130000003</v>
      </c>
      <c r="BG48" s="100">
        <v>495.96336881800318</v>
      </c>
      <c r="BH48" s="100">
        <v>70119.574233958134</v>
      </c>
      <c r="BI48" s="100">
        <v>4.3920693196530793</v>
      </c>
      <c r="BJ48" s="17">
        <v>4054.2052859014057</v>
      </c>
      <c r="BK48" s="17">
        <v>512.02184948300385</v>
      </c>
      <c r="BL48" s="17">
        <v>65035.700972536004</v>
      </c>
      <c r="BM48" s="17">
        <v>4.190137319770165</v>
      </c>
      <c r="BN48" s="100">
        <v>3533.165333302205</v>
      </c>
      <c r="BO48" s="100">
        <v>495.96336881800318</v>
      </c>
      <c r="BP48" s="100">
        <v>61651.9916421741</v>
      </c>
      <c r="BQ48" s="100">
        <v>3.8937648651024199</v>
      </c>
      <c r="BR48" s="18"/>
      <c r="BS48" s="17">
        <v>5033.9668319999628</v>
      </c>
      <c r="BT48" s="17">
        <v>607.6841006440003</v>
      </c>
      <c r="BU48" s="17">
        <v>77945.009650540378</v>
      </c>
      <c r="BV48" s="17">
        <v>4.6774254102652932</v>
      </c>
      <c r="BW48" s="100">
        <v>4975.4162729999771</v>
      </c>
      <c r="BX48" s="100">
        <v>588.28163682599984</v>
      </c>
      <c r="BY48" s="100">
        <v>75804.980564354119</v>
      </c>
      <c r="BZ48" s="100">
        <v>4.5491198772045651</v>
      </c>
      <c r="CA48" s="17">
        <v>3037.8033740655178</v>
      </c>
      <c r="CB48" s="17">
        <v>607.6841006440003</v>
      </c>
      <c r="CC48" s="17">
        <v>71133.820469183949</v>
      </c>
      <c r="CD48" s="17">
        <v>4.3023279099913916</v>
      </c>
      <c r="CE48" s="100">
        <v>2991.7412665135057</v>
      </c>
      <c r="CF48" s="100">
        <v>588.28163682599984</v>
      </c>
      <c r="CG48" s="100">
        <v>69036.403727721379</v>
      </c>
      <c r="CH48" s="100">
        <v>4.178284082280129</v>
      </c>
      <c r="CI48" s="18"/>
      <c r="CJ48" s="17">
        <v>6381.8325550000218</v>
      </c>
      <c r="CK48" s="17">
        <v>355.14492403700257</v>
      </c>
      <c r="CL48" s="17">
        <v>57290.198537918026</v>
      </c>
      <c r="CM48" s="17">
        <v>3.7364518606505492</v>
      </c>
      <c r="CN48" s="100">
        <v>5891.7054590000507</v>
      </c>
      <c r="CO48" s="100">
        <v>348.14272479900222</v>
      </c>
      <c r="CP48" s="100">
        <v>54917.596344772654</v>
      </c>
      <c r="CQ48" s="100">
        <v>3.4929510257430896</v>
      </c>
      <c r="CR48" s="17">
        <v>3723.2290763493747</v>
      </c>
      <c r="CS48" s="17">
        <v>355.14492403700257</v>
      </c>
      <c r="CT48" s="17">
        <v>48218.671264275014</v>
      </c>
      <c r="CU48" s="17">
        <v>3.2097856051892246</v>
      </c>
      <c r="CV48" s="100">
        <v>3211.253758223786</v>
      </c>
      <c r="CW48" s="100">
        <v>348.14272479900222</v>
      </c>
      <c r="CX48" s="100">
        <v>45771.519878485931</v>
      </c>
      <c r="CY48" s="100">
        <v>2.9685380205306364</v>
      </c>
      <c r="CZ48" s="18"/>
      <c r="DA48" s="17">
        <v>10277.574497999891</v>
      </c>
      <c r="DB48" s="17">
        <v>548.03743889400357</v>
      </c>
      <c r="DC48" s="17">
        <v>89872.266937005712</v>
      </c>
      <c r="DD48" s="17">
        <v>5.9888942339675246</v>
      </c>
      <c r="DE48" s="100">
        <v>9651.3168629999</v>
      </c>
      <c r="DF48" s="100">
        <v>529.99896213800412</v>
      </c>
      <c r="DG48" s="100">
        <v>85931.540534716885</v>
      </c>
      <c r="DH48" s="100">
        <v>5.6276200645907668</v>
      </c>
      <c r="DI48" s="17">
        <v>6579.6106340512033</v>
      </c>
      <c r="DJ48" s="17">
        <v>548.03743889400357</v>
      </c>
      <c r="DK48" s="17">
        <v>77254.296518271833</v>
      </c>
      <c r="DL48" s="17">
        <v>5.243898565391798</v>
      </c>
      <c r="DM48" s="100">
        <v>5926.8259437871993</v>
      </c>
      <c r="DN48" s="100">
        <v>529.99896213800412</v>
      </c>
      <c r="DO48" s="100">
        <v>73223.056089634469</v>
      </c>
      <c r="DP48" s="100">
        <v>4.8823262436240356</v>
      </c>
      <c r="DQ48" s="18"/>
      <c r="DR48" s="17">
        <v>8476.7261599999765</v>
      </c>
      <c r="DS48" s="17">
        <v>574.51175735900085</v>
      </c>
      <c r="DT48" s="17">
        <v>86374.952135482396</v>
      </c>
      <c r="DU48" s="17">
        <v>5.6359406037694164</v>
      </c>
      <c r="DV48" s="100">
        <v>7817.6766389999948</v>
      </c>
      <c r="DW48" s="100">
        <v>554.82525391299998</v>
      </c>
      <c r="DX48" s="100">
        <v>82157.532558297447</v>
      </c>
      <c r="DY48" s="100">
        <v>5.256076318122358</v>
      </c>
      <c r="DZ48" s="17">
        <v>5526.7722189970018</v>
      </c>
      <c r="EA48" s="17">
        <v>574.51175735900085</v>
      </c>
      <c r="EB48" s="17">
        <v>76309.296295228516</v>
      </c>
      <c r="EC48" s="17">
        <v>5.0453676170283766</v>
      </c>
      <c r="ED48" s="100">
        <v>4807.1602828896002</v>
      </c>
      <c r="EE48" s="100">
        <v>554.82525391299998</v>
      </c>
      <c r="EF48" s="100">
        <v>71885.229278958926</v>
      </c>
      <c r="EG48" s="100">
        <v>4.6576847199733749</v>
      </c>
      <c r="EH48" s="18"/>
      <c r="EI48" s="17">
        <v>10667.806921000041</v>
      </c>
      <c r="EJ48" s="17">
        <v>485.0080545390033</v>
      </c>
      <c r="EK48" s="17">
        <v>84900.856161321411</v>
      </c>
      <c r="EL48" s="17">
        <v>5.7411985591196952</v>
      </c>
      <c r="EM48" s="100">
        <v>10008.677098999966</v>
      </c>
      <c r="EN48" s="100">
        <v>468.9563723980026</v>
      </c>
      <c r="EO48" s="100">
        <v>81046.644716381998</v>
      </c>
      <c r="EP48" s="100">
        <v>5.3765454940463462</v>
      </c>
      <c r="EQ48" s="17">
        <v>6752.5157469080104</v>
      </c>
      <c r="ER48" s="17">
        <v>485.0080545390033</v>
      </c>
      <c r="ES48" s="17">
        <v>71541.334534555033</v>
      </c>
      <c r="ET48" s="17">
        <v>4.9647177756946999</v>
      </c>
      <c r="EU48" s="100">
        <v>6051.9001305039892</v>
      </c>
      <c r="EV48" s="100">
        <v>468.9563723980026</v>
      </c>
      <c r="EW48" s="100">
        <v>67545.567751098133</v>
      </c>
      <c r="EX48" s="100">
        <v>4.597284148197633</v>
      </c>
      <c r="EY48" s="18"/>
      <c r="EZ48" s="17">
        <v>6734.9855870000056</v>
      </c>
      <c r="FA48" s="17">
        <v>1014.8596258439986</v>
      </c>
      <c r="FB48" s="17">
        <v>124466.67630522606</v>
      </c>
      <c r="FC48" s="17">
        <v>7.4141046067199667</v>
      </c>
      <c r="FD48" s="100">
        <v>6406.4983140000122</v>
      </c>
      <c r="FE48" s="100">
        <v>983.21992286399745</v>
      </c>
      <c r="FF48" s="100">
        <v>120181.86144353176</v>
      </c>
      <c r="FG48" s="100">
        <v>7.1008381464234169</v>
      </c>
      <c r="FH48" s="17">
        <v>4087.7738139569969</v>
      </c>
      <c r="FI48" s="17">
        <v>1014.8596258439986</v>
      </c>
      <c r="FJ48" s="17">
        <v>115434.01912595509</v>
      </c>
      <c r="FK48" s="17">
        <v>6.8814932214867124</v>
      </c>
      <c r="FL48" s="100">
        <v>3756.9493788210048</v>
      </c>
      <c r="FM48" s="100">
        <v>983.21992286399745</v>
      </c>
      <c r="FN48" s="100">
        <v>111141.22953985006</v>
      </c>
      <c r="FO48" s="100">
        <v>6.5738318083994942</v>
      </c>
      <c r="FP48" s="18"/>
    </row>
    <row r="49" spans="2:172" s="75" customFormat="1" ht="18">
      <c r="B49" s="4" t="str">
        <f>$B$61</f>
        <v>Gas Furnace Split System: 12 SEER, 80 AFUE Furnace</v>
      </c>
      <c r="C49" s="17">
        <v>5233.0828349999747</v>
      </c>
      <c r="D49" s="17">
        <v>912.84964755899603</v>
      </c>
      <c r="E49" s="17">
        <v>109140.97602051642</v>
      </c>
      <c r="F49" s="17">
        <v>6.3771611128105343</v>
      </c>
      <c r="G49" s="100">
        <v>5200.7015889999711</v>
      </c>
      <c r="H49" s="100">
        <v>875.74864540399199</v>
      </c>
      <c r="I49" s="100">
        <v>105320.38646028956</v>
      </c>
      <c r="J49" s="100">
        <v>6.1631838811391386</v>
      </c>
      <c r="K49" s="17">
        <v>3253.5608832139883</v>
      </c>
      <c r="L49" s="17">
        <v>912.84964755899603</v>
      </c>
      <c r="M49" s="17">
        <v>102386.56998794939</v>
      </c>
      <c r="N49" s="17">
        <v>6.0006686246602978</v>
      </c>
      <c r="O49" s="100">
        <v>3224.186591499004</v>
      </c>
      <c r="P49" s="100">
        <v>875.74864540399199</v>
      </c>
      <c r="Q49" s="100">
        <v>98576.240576716606</v>
      </c>
      <c r="R49" s="100">
        <v>5.7877396318626868</v>
      </c>
      <c r="S49" s="18"/>
      <c r="T49" s="17">
        <v>6230.5354379999262</v>
      </c>
      <c r="U49" s="17">
        <v>616.720441401004</v>
      </c>
      <c r="V49" s="17">
        <v>82931.503329517465</v>
      </c>
      <c r="W49" s="17">
        <v>5.1561730896709665</v>
      </c>
      <c r="X49" s="100">
        <v>5770.6023259999229</v>
      </c>
      <c r="Y49" s="100">
        <v>596.41680672600444</v>
      </c>
      <c r="Z49" s="100">
        <v>79331.783693237812</v>
      </c>
      <c r="AA49" s="100">
        <v>4.863817010769278</v>
      </c>
      <c r="AB49" s="17">
        <v>3913.8549116173849</v>
      </c>
      <c r="AC49" s="17">
        <v>616.720441401004</v>
      </c>
      <c r="AD49" s="17">
        <v>75026.665038226551</v>
      </c>
      <c r="AE49" s="17">
        <v>4.6873964013414984</v>
      </c>
      <c r="AF49" s="100">
        <v>3476.4272806710901</v>
      </c>
      <c r="AG49" s="100">
        <v>596.41680672600444</v>
      </c>
      <c r="AH49" s="100">
        <v>71503.737254069492</v>
      </c>
      <c r="AI49" s="100">
        <v>4.4049982672346317</v>
      </c>
      <c r="AJ49" s="18"/>
      <c r="AK49" s="17">
        <v>5077.265873000013</v>
      </c>
      <c r="AL49" s="17">
        <v>556.45265142200299</v>
      </c>
      <c r="AM49" s="17">
        <v>72969.60711809856</v>
      </c>
      <c r="AN49" s="17">
        <v>4.4164234408423235</v>
      </c>
      <c r="AO49" s="100">
        <v>4969.619836999972</v>
      </c>
      <c r="AP49" s="100">
        <v>533.97496855300415</v>
      </c>
      <c r="AQ49" s="100">
        <v>70354.5354859215</v>
      </c>
      <c r="AR49" s="100">
        <v>4.2526779089610374</v>
      </c>
      <c r="AS49" s="17">
        <v>3094.6097611567939</v>
      </c>
      <c r="AT49" s="17">
        <v>556.45265142200299</v>
      </c>
      <c r="AU49" s="17">
        <v>66204.506892633843</v>
      </c>
      <c r="AV49" s="17">
        <v>4.0379077813153375</v>
      </c>
      <c r="AW49" s="100">
        <v>3013.6654953224051</v>
      </c>
      <c r="AX49" s="100">
        <v>533.97496855300415</v>
      </c>
      <c r="AY49" s="100">
        <v>63680.545438509806</v>
      </c>
      <c r="AZ49" s="100">
        <v>3.8832691667722083</v>
      </c>
      <c r="BA49" s="18"/>
      <c r="BB49" s="17">
        <v>6439.3887759999889</v>
      </c>
      <c r="BC49" s="17">
        <v>512.02184948300385</v>
      </c>
      <c r="BD49" s="17">
        <v>73174.280966440987</v>
      </c>
      <c r="BE49" s="17">
        <v>4.6608229204437643</v>
      </c>
      <c r="BF49" s="100">
        <v>5953.5024459999831</v>
      </c>
      <c r="BG49" s="100">
        <v>495.96336881800318</v>
      </c>
      <c r="BH49" s="100">
        <v>69910.520717894702</v>
      </c>
      <c r="BI49" s="100">
        <v>4.3719834819547891</v>
      </c>
      <c r="BJ49" s="17">
        <v>3978.4833223356204</v>
      </c>
      <c r="BK49" s="17">
        <v>512.02184948300385</v>
      </c>
      <c r="BL49" s="17">
        <v>64777.32703177465</v>
      </c>
      <c r="BM49" s="17">
        <v>4.1615113884859021</v>
      </c>
      <c r="BN49" s="100">
        <v>3486.8455428422058</v>
      </c>
      <c r="BO49" s="100">
        <v>495.96336881800318</v>
      </c>
      <c r="BP49" s="100">
        <v>61493.942032353916</v>
      </c>
      <c r="BQ49" s="100">
        <v>3.8768984677114089</v>
      </c>
      <c r="BR49" s="18"/>
      <c r="BS49" s="17">
        <v>5031.4395579999591</v>
      </c>
      <c r="BT49" s="17">
        <v>607.6841006440003</v>
      </c>
      <c r="BU49" s="17">
        <v>77936.386237834013</v>
      </c>
      <c r="BV49" s="17">
        <v>4.6764216877641962</v>
      </c>
      <c r="BW49" s="100">
        <v>4975.0952269999761</v>
      </c>
      <c r="BX49" s="100">
        <v>588.28163682599984</v>
      </c>
      <c r="BY49" s="100">
        <v>75803.885110455682</v>
      </c>
      <c r="BZ49" s="100">
        <v>4.5490033080682144</v>
      </c>
      <c r="CA49" s="17">
        <v>3035.8176175335161</v>
      </c>
      <c r="CB49" s="17">
        <v>607.6841006440003</v>
      </c>
      <c r="CC49" s="17">
        <v>71127.044789890846</v>
      </c>
      <c r="CD49" s="17">
        <v>4.301494531071187</v>
      </c>
      <c r="CE49" s="100">
        <v>2991.6220555135046</v>
      </c>
      <c r="CF49" s="100">
        <v>588.28163682599984</v>
      </c>
      <c r="CG49" s="100">
        <v>69035.996963099838</v>
      </c>
      <c r="CH49" s="100">
        <v>4.1782253186409211</v>
      </c>
      <c r="CI49" s="18"/>
      <c r="CJ49" s="17">
        <v>6295.7337450000323</v>
      </c>
      <c r="CK49" s="17">
        <v>355.14492403700257</v>
      </c>
      <c r="CL49" s="17">
        <v>56996.417344364665</v>
      </c>
      <c r="CM49" s="17">
        <v>3.7094156730668648</v>
      </c>
      <c r="CN49" s="100">
        <v>5831.6031100000464</v>
      </c>
      <c r="CO49" s="100">
        <v>348.14272479900222</v>
      </c>
      <c r="CP49" s="100">
        <v>54712.51871565578</v>
      </c>
      <c r="CQ49" s="100">
        <v>3.4768224976160327</v>
      </c>
      <c r="CR49" s="17">
        <v>3655.6645154669754</v>
      </c>
      <c r="CS49" s="17">
        <v>355.14492403700257</v>
      </c>
      <c r="CT49" s="17">
        <v>47988.131523505741</v>
      </c>
      <c r="CU49" s="17">
        <v>3.1864258762143569</v>
      </c>
      <c r="CV49" s="100">
        <v>3170.6892492549828</v>
      </c>
      <c r="CW49" s="100">
        <v>348.14272479900222</v>
      </c>
      <c r="CX49" s="100">
        <v>45633.108094853123</v>
      </c>
      <c r="CY49" s="100">
        <v>2.9563079288227732</v>
      </c>
      <c r="CZ49" s="18"/>
      <c r="DA49" s="17">
        <v>9979.4081369998967</v>
      </c>
      <c r="DB49" s="17">
        <v>548.03743889400357</v>
      </c>
      <c r="DC49" s="17">
        <v>88854.881569983176</v>
      </c>
      <c r="DD49" s="17">
        <v>5.8953924961301762</v>
      </c>
      <c r="DE49" s="100">
        <v>9387.9635609999223</v>
      </c>
      <c r="DF49" s="100">
        <v>529.99896213800412</v>
      </c>
      <c r="DG49" s="100">
        <v>85032.942198830686</v>
      </c>
      <c r="DH49" s="100">
        <v>5.5486937744410199</v>
      </c>
      <c r="DI49" s="17">
        <v>6309.1162280844064</v>
      </c>
      <c r="DJ49" s="17">
        <v>548.03743889400357</v>
      </c>
      <c r="DK49" s="17">
        <v>76331.331735896281</v>
      </c>
      <c r="DL49" s="17">
        <v>5.1547053463345422</v>
      </c>
      <c r="DM49" s="100">
        <v>5690.6548623976005</v>
      </c>
      <c r="DN49" s="100">
        <v>529.99896213800412</v>
      </c>
      <c r="DO49" s="100">
        <v>72417.20729598176</v>
      </c>
      <c r="DP49" s="100">
        <v>4.807665605749925</v>
      </c>
      <c r="DQ49" s="18"/>
      <c r="DR49" s="17">
        <v>8281.2602389999702</v>
      </c>
      <c r="DS49" s="17">
        <v>574.51175735900085</v>
      </c>
      <c r="DT49" s="17">
        <v>85707.995047801436</v>
      </c>
      <c r="DU49" s="17">
        <v>5.5709988661334648</v>
      </c>
      <c r="DV49" s="100">
        <v>7658.3442929999792</v>
      </c>
      <c r="DW49" s="100">
        <v>554.82525391299998</v>
      </c>
      <c r="DX49" s="100">
        <v>81613.868287216945</v>
      </c>
      <c r="DY49" s="100">
        <v>5.2060591488159886</v>
      </c>
      <c r="DZ49" s="17">
        <v>5351.1031414207873</v>
      </c>
      <c r="EA49" s="17">
        <v>574.51175735900085</v>
      </c>
      <c r="EB49" s="17">
        <v>75709.888808867603</v>
      </c>
      <c r="EC49" s="17">
        <v>4.9838219727493716</v>
      </c>
      <c r="ED49" s="100">
        <v>4670.4034393132124</v>
      </c>
      <c r="EE49" s="100">
        <v>554.82525391299998</v>
      </c>
      <c r="EF49" s="100">
        <v>71418.595782718185</v>
      </c>
      <c r="EG49" s="100">
        <v>4.6115948493778181</v>
      </c>
      <c r="EH49" s="18"/>
      <c r="EI49" s="17">
        <v>10345.593463000003</v>
      </c>
      <c r="EJ49" s="17">
        <v>485.0080545390033</v>
      </c>
      <c r="EK49" s="17">
        <v>83801.418732741149</v>
      </c>
      <c r="EL49" s="17">
        <v>5.641934564086549</v>
      </c>
      <c r="EM49" s="100">
        <v>9723.2668690000046</v>
      </c>
      <c r="EN49" s="100">
        <v>468.9563723980026</v>
      </c>
      <c r="EO49" s="100">
        <v>80072.785054189939</v>
      </c>
      <c r="EP49" s="100">
        <v>5.2926893746002843</v>
      </c>
      <c r="EQ49" s="17">
        <v>6464.5452389360044</v>
      </c>
      <c r="ER49" s="17">
        <v>485.0080545390033</v>
      </c>
      <c r="ES49" s="17">
        <v>70558.738845483429</v>
      </c>
      <c r="ET49" s="17">
        <v>4.8704738597202688</v>
      </c>
      <c r="EU49" s="100">
        <v>5800.3802335235887</v>
      </c>
      <c r="EV49" s="100">
        <v>468.9563723980026</v>
      </c>
      <c r="EW49" s="100">
        <v>66687.34664981543</v>
      </c>
      <c r="EX49" s="100">
        <v>4.5183063486162718</v>
      </c>
      <c r="EY49" s="18"/>
      <c r="EZ49" s="17">
        <v>6666.0593640000288</v>
      </c>
      <c r="FA49" s="17">
        <v>1014.8596258439986</v>
      </c>
      <c r="FB49" s="17">
        <v>124231.49038267892</v>
      </c>
      <c r="FC49" s="17">
        <v>7.3913049819977967</v>
      </c>
      <c r="FD49" s="100">
        <v>6353.3227360000174</v>
      </c>
      <c r="FE49" s="100">
        <v>983.21992286399745</v>
      </c>
      <c r="FF49" s="100">
        <v>120000.41892681485</v>
      </c>
      <c r="FG49" s="100">
        <v>7.084904453039881</v>
      </c>
      <c r="FH49" s="17">
        <v>4037.1955655830029</v>
      </c>
      <c r="FI49" s="17">
        <v>1014.8596258439986</v>
      </c>
      <c r="FJ49" s="17">
        <v>115261.43906154826</v>
      </c>
      <c r="FK49" s="17">
        <v>6.8627084146303599</v>
      </c>
      <c r="FL49" s="100">
        <v>3723.6427361510014</v>
      </c>
      <c r="FM49" s="100">
        <v>983.21992286399745</v>
      </c>
      <c r="FN49" s="100">
        <v>111027.58261213003</v>
      </c>
      <c r="FO49" s="100">
        <v>6.5622450918611426</v>
      </c>
      <c r="FP49" s="18"/>
    </row>
    <row r="50" spans="2:172" s="75" customFormat="1" ht="18">
      <c r="B50" s="4" t="str">
        <f>$B$62</f>
        <v>Gas Furnace Split System: 13 SEER, 80 AFUE Furnace</v>
      </c>
      <c r="C50" s="17">
        <v>5233.0074789999744</v>
      </c>
      <c r="D50" s="17">
        <v>912.84996202799641</v>
      </c>
      <c r="E50" s="17">
        <v>109140.7503421946</v>
      </c>
      <c r="F50" s="17">
        <v>6.3771230211218457</v>
      </c>
      <c r="G50" s="100">
        <v>5200.7015889999711</v>
      </c>
      <c r="H50" s="100">
        <v>875.74864540399199</v>
      </c>
      <c r="I50" s="100">
        <v>105320.38646028956</v>
      </c>
      <c r="J50" s="100">
        <v>6.1631838811391386</v>
      </c>
      <c r="K50" s="17">
        <v>3253.5061323526884</v>
      </c>
      <c r="L50" s="17">
        <v>912.84996202799641</v>
      </c>
      <c r="M50" s="17">
        <v>102386.41461724554</v>
      </c>
      <c r="N50" s="17">
        <v>6.000638980635328</v>
      </c>
      <c r="O50" s="100">
        <v>3224.186591499004</v>
      </c>
      <c r="P50" s="100">
        <v>875.74864540399199</v>
      </c>
      <c r="Q50" s="100">
        <v>98576.240576716606</v>
      </c>
      <c r="R50" s="100">
        <v>5.7877396318626868</v>
      </c>
      <c r="S50" s="18"/>
      <c r="T50" s="17">
        <v>6066.6295729999329</v>
      </c>
      <c r="U50" s="17">
        <v>616.73235572100339</v>
      </c>
      <c r="V50" s="17">
        <v>82373.425003316326</v>
      </c>
      <c r="W50" s="17">
        <v>5.098208880828877</v>
      </c>
      <c r="X50" s="100">
        <v>5653.5574439999236</v>
      </c>
      <c r="Y50" s="100">
        <v>596.42544862600312</v>
      </c>
      <c r="Z50" s="100">
        <v>78933.274359570205</v>
      </c>
      <c r="AA50" s="100">
        <v>4.8240074001372459</v>
      </c>
      <c r="AB50" s="17">
        <v>3778.6413595025833</v>
      </c>
      <c r="AC50" s="17">
        <v>616.73235572100339</v>
      </c>
      <c r="AD50" s="17">
        <v>74566.48890051349</v>
      </c>
      <c r="AE50" s="17">
        <v>4.6361830111350635</v>
      </c>
      <c r="AF50" s="100">
        <v>3392.1522702073926</v>
      </c>
      <c r="AG50" s="100">
        <v>596.42544862600312</v>
      </c>
      <c r="AH50" s="100">
        <v>71217.043309865767</v>
      </c>
      <c r="AI50" s="100">
        <v>4.3728817361976464</v>
      </c>
      <c r="AJ50" s="18"/>
      <c r="AK50" s="17">
        <v>5057.1126510000004</v>
      </c>
      <c r="AL50" s="17">
        <v>556.45601757200222</v>
      </c>
      <c r="AM50" s="17">
        <v>72901.178118183365</v>
      </c>
      <c r="AN50" s="17">
        <v>4.4090875325149961</v>
      </c>
      <c r="AO50" s="100">
        <v>4962.4892369999807</v>
      </c>
      <c r="AP50" s="100">
        <v>533.98293681800476</v>
      </c>
      <c r="AQ50" s="100">
        <v>70331.00170693759</v>
      </c>
      <c r="AR50" s="100">
        <v>4.2504378994935497</v>
      </c>
      <c r="AS50" s="17">
        <v>3081.6378170551948</v>
      </c>
      <c r="AT50" s="17">
        <v>556.45601757200222</v>
      </c>
      <c r="AU50" s="17">
        <v>66160.581418286936</v>
      </c>
      <c r="AV50" s="17">
        <v>4.0326325123045059</v>
      </c>
      <c r="AW50" s="100">
        <v>3010.9013558240049</v>
      </c>
      <c r="AX50" s="100">
        <v>533.98293681800476</v>
      </c>
      <c r="AY50" s="100">
        <v>63671.910634061795</v>
      </c>
      <c r="AZ50" s="100">
        <v>3.8821359613917648</v>
      </c>
      <c r="BA50" s="18"/>
      <c r="BB50" s="17">
        <v>6234.933117000005</v>
      </c>
      <c r="BC50" s="17">
        <v>512.0243697730042</v>
      </c>
      <c r="BD50" s="17">
        <v>72476.901663140816</v>
      </c>
      <c r="BE50" s="17">
        <v>4.5904173948873321</v>
      </c>
      <c r="BF50" s="100">
        <v>5797.7942189999767</v>
      </c>
      <c r="BG50" s="100">
        <v>495.96685727800298</v>
      </c>
      <c r="BH50" s="100">
        <v>69379.571294218884</v>
      </c>
      <c r="BI50" s="100">
        <v>4.3215769740628787</v>
      </c>
      <c r="BJ50" s="17">
        <v>3815.5451230114095</v>
      </c>
      <c r="BK50" s="17">
        <v>512.0243697730042</v>
      </c>
      <c r="BL50" s="17">
        <v>64221.611113332576</v>
      </c>
      <c r="BM50" s="17">
        <v>4.1002720512608093</v>
      </c>
      <c r="BN50" s="100">
        <v>3379.4089620732043</v>
      </c>
      <c r="BO50" s="100">
        <v>495.96685727800298</v>
      </c>
      <c r="BP50" s="100">
        <v>61127.702223648768</v>
      </c>
      <c r="BQ50" s="100">
        <v>3.8371342748852912</v>
      </c>
      <c r="BR50" s="18"/>
      <c r="BS50" s="17">
        <v>5024.2614929999645</v>
      </c>
      <c r="BT50" s="17">
        <v>607.69376700400028</v>
      </c>
      <c r="BU50" s="17">
        <v>77912.860311124925</v>
      </c>
      <c r="BV50" s="17">
        <v>4.6736184661719165</v>
      </c>
      <c r="BW50" s="100">
        <v>4974.1042929999803</v>
      </c>
      <c r="BX50" s="100">
        <v>588.28554973599955</v>
      </c>
      <c r="BY50" s="100">
        <v>75800.895195916906</v>
      </c>
      <c r="BZ50" s="100">
        <v>4.5486646615149038</v>
      </c>
      <c r="CA50" s="17">
        <v>3030.5885022630173</v>
      </c>
      <c r="CB50" s="17">
        <v>607.69376700400028</v>
      </c>
      <c r="CC50" s="17">
        <v>71110.168952511754</v>
      </c>
      <c r="CD50" s="17">
        <v>4.2993107085471394</v>
      </c>
      <c r="CE50" s="100">
        <v>2991.265503513504</v>
      </c>
      <c r="CF50" s="100">
        <v>588.28554973599955</v>
      </c>
      <c r="CG50" s="100">
        <v>69035.171648758522</v>
      </c>
      <c r="CH50" s="100">
        <v>4.178068789351097</v>
      </c>
      <c r="CI50" s="18"/>
      <c r="CJ50" s="17">
        <v>6088.1808140000276</v>
      </c>
      <c r="CK50" s="17">
        <v>355.14660520700187</v>
      </c>
      <c r="CL50" s="17">
        <v>56288.38580338224</v>
      </c>
      <c r="CM50" s="17">
        <v>3.6453427841118318</v>
      </c>
      <c r="CN50" s="100">
        <v>5681.2730730000467</v>
      </c>
      <c r="CO50" s="100">
        <v>348.14484446900178</v>
      </c>
      <c r="CP50" s="100">
        <v>54199.783550206557</v>
      </c>
      <c r="CQ50" s="100">
        <v>3.4364186914092687</v>
      </c>
      <c r="CR50" s="17">
        <v>3505.1572569571731</v>
      </c>
      <c r="CS50" s="17">
        <v>355.14660520700187</v>
      </c>
      <c r="CT50" s="17">
        <v>47474.747803454033</v>
      </c>
      <c r="CU50" s="17">
        <v>3.1337505513344599</v>
      </c>
      <c r="CV50" s="100">
        <v>3083.7650283451849</v>
      </c>
      <c r="CW50" s="100">
        <v>348.14484446900178</v>
      </c>
      <c r="CX50" s="100">
        <v>45336.72245071792</v>
      </c>
      <c r="CY50" s="100">
        <v>2.9287226478465902</v>
      </c>
      <c r="CZ50" s="18"/>
      <c r="DA50" s="17">
        <v>9362.3544099999253</v>
      </c>
      <c r="DB50" s="17">
        <v>548.04409666400409</v>
      </c>
      <c r="DC50" s="17">
        <v>86750.073642937554</v>
      </c>
      <c r="DD50" s="17">
        <v>5.7110718588199028</v>
      </c>
      <c r="DE50" s="100">
        <v>8779.1320979999546</v>
      </c>
      <c r="DF50" s="100">
        <v>530.0056486080033</v>
      </c>
      <c r="DG50" s="100">
        <v>82956.19265766989</v>
      </c>
      <c r="DH50" s="100">
        <v>5.3699208750835341</v>
      </c>
      <c r="DI50" s="17">
        <v>5788.0529321908034</v>
      </c>
      <c r="DJ50" s="17">
        <v>548.04409666400409</v>
      </c>
      <c r="DK50" s="17">
        <v>74554.056598445939</v>
      </c>
      <c r="DL50" s="17">
        <v>4.9857841272798602</v>
      </c>
      <c r="DM50" s="100">
        <v>5178.0151830811956</v>
      </c>
      <c r="DN50" s="100">
        <v>530.0056486080033</v>
      </c>
      <c r="DO50" s="100">
        <v>70668.677587598999</v>
      </c>
      <c r="DP50" s="100">
        <v>4.6446027807128134</v>
      </c>
      <c r="DQ50" s="18"/>
      <c r="DR50" s="17">
        <v>7858.0963009999896</v>
      </c>
      <c r="DS50" s="17">
        <v>574.51451820099987</v>
      </c>
      <c r="DT50" s="17">
        <v>84264.376532594091</v>
      </c>
      <c r="DU50" s="17">
        <v>5.4363347499796895</v>
      </c>
      <c r="DV50" s="100">
        <v>7267.9713479999773</v>
      </c>
      <c r="DW50" s="100">
        <v>554.82835769300004</v>
      </c>
      <c r="DX50" s="100">
        <v>80282.171524664649</v>
      </c>
      <c r="DY50" s="100">
        <v>5.0859351629050567</v>
      </c>
      <c r="DZ50" s="17">
        <v>4995.7302740889918</v>
      </c>
      <c r="EA50" s="17">
        <v>574.51451820099987</v>
      </c>
      <c r="EB50" s="17">
        <v>74497.582917530002</v>
      </c>
      <c r="EC50" s="17">
        <v>4.8610250685103669</v>
      </c>
      <c r="ED50" s="100">
        <v>4355.3871715281057</v>
      </c>
      <c r="EE50" s="100">
        <v>554.82835769300004</v>
      </c>
      <c r="EF50" s="100">
        <v>70344.026552757918</v>
      </c>
      <c r="EG50" s="100">
        <v>4.5048580784696144</v>
      </c>
      <c r="EH50" s="18"/>
      <c r="EI50" s="17">
        <v>9683.7428980000241</v>
      </c>
      <c r="EJ50" s="17">
        <v>485.01352716500338</v>
      </c>
      <c r="EK50" s="17">
        <v>81543.639208482142</v>
      </c>
      <c r="EL50" s="17">
        <v>5.4479877464444941</v>
      </c>
      <c r="EM50" s="100">
        <v>9067.0175649999255</v>
      </c>
      <c r="EN50" s="100">
        <v>468.96225726800304</v>
      </c>
      <c r="EO50" s="100">
        <v>77834.159041039151</v>
      </c>
      <c r="EP50" s="100">
        <v>5.1034474628701041</v>
      </c>
      <c r="EQ50" s="17">
        <v>5916.6117132735781</v>
      </c>
      <c r="ER50" s="17">
        <v>485.01352716500338</v>
      </c>
      <c r="ES50" s="17">
        <v>68689.660207829642</v>
      </c>
      <c r="ET50" s="17">
        <v>4.693840871747466</v>
      </c>
      <c r="EU50" s="100">
        <v>5260.0583256985792</v>
      </c>
      <c r="EV50" s="100">
        <v>468.96225726800304</v>
      </c>
      <c r="EW50" s="100">
        <v>64844.281142249456</v>
      </c>
      <c r="EX50" s="100">
        <v>4.3467117455826054</v>
      </c>
      <c r="EY50" s="18"/>
      <c r="EZ50" s="17">
        <v>6508.2449950000191</v>
      </c>
      <c r="FA50" s="17">
        <v>1014.8601776279967</v>
      </c>
      <c r="FB50" s="17">
        <v>123693.06084003905</v>
      </c>
      <c r="FC50" s="17">
        <v>7.340623981527945</v>
      </c>
      <c r="FD50" s="100">
        <v>6219.9306620000007</v>
      </c>
      <c r="FE50" s="100">
        <v>983.22204019399851</v>
      </c>
      <c r="FF50" s="100">
        <v>119545.47822843654</v>
      </c>
      <c r="FG50" s="100">
        <v>7.0449707796410737</v>
      </c>
      <c r="FH50" s="17">
        <v>3933.5531367709937</v>
      </c>
      <c r="FI50" s="17">
        <v>1014.8601776279967</v>
      </c>
      <c r="FJ50" s="17">
        <v>114907.85176290145</v>
      </c>
      <c r="FK50" s="17">
        <v>6.8239759042439641</v>
      </c>
      <c r="FL50" s="100">
        <v>3649.8382221100042</v>
      </c>
      <c r="FM50" s="100">
        <v>983.22204019399851</v>
      </c>
      <c r="FN50" s="100">
        <v>110775.96301059029</v>
      </c>
      <c r="FO50" s="100">
        <v>6.5356052180719866</v>
      </c>
      <c r="FP50" s="18"/>
    </row>
    <row r="51" spans="2:172" s="75" customFormat="1" ht="18">
      <c r="B51" s="4" t="str">
        <f>$B$63</f>
        <v>Gas Furnace Split System: 14 SEER, 80 AFUE Furnace</v>
      </c>
      <c r="C51" s="17">
        <v>5232.9602499999746</v>
      </c>
      <c r="D51" s="17">
        <v>912.84996202799641</v>
      </c>
      <c r="E51" s="17">
        <v>109140.58919023455</v>
      </c>
      <c r="F51" s="17">
        <v>6.3770974971847858</v>
      </c>
      <c r="G51" s="100">
        <v>5200.7015889999711</v>
      </c>
      <c r="H51" s="100">
        <v>875.74864540399199</v>
      </c>
      <c r="I51" s="100">
        <v>105320.38646028956</v>
      </c>
      <c r="J51" s="100">
        <v>6.1631838811391386</v>
      </c>
      <c r="K51" s="17">
        <v>3253.4912013526878</v>
      </c>
      <c r="L51" s="17">
        <v>912.84996202799641</v>
      </c>
      <c r="M51" s="17">
        <v>102386.3636705832</v>
      </c>
      <c r="N51" s="17">
        <v>6.0006266356684002</v>
      </c>
      <c r="O51" s="100">
        <v>3224.186591499004</v>
      </c>
      <c r="P51" s="100">
        <v>875.74864540399199</v>
      </c>
      <c r="Q51" s="100">
        <v>98576.240576716606</v>
      </c>
      <c r="R51" s="100">
        <v>5.7877396318626868</v>
      </c>
      <c r="S51" s="18"/>
      <c r="T51" s="17">
        <v>5932.6922819999454</v>
      </c>
      <c r="U51" s="17">
        <v>616.73235572100339</v>
      </c>
      <c r="V51" s="17">
        <v>81916.412215203629</v>
      </c>
      <c r="W51" s="17">
        <v>5.0493688465629321</v>
      </c>
      <c r="X51" s="100">
        <v>5568.7308289999164</v>
      </c>
      <c r="Y51" s="100">
        <v>596.42544862600312</v>
      </c>
      <c r="Z51" s="100">
        <v>78643.834073464095</v>
      </c>
      <c r="AA51" s="100">
        <v>4.7946807463100445</v>
      </c>
      <c r="AB51" s="17">
        <v>3666.1026502028867</v>
      </c>
      <c r="AC51" s="17">
        <v>616.73235572100339</v>
      </c>
      <c r="AD51" s="17">
        <v>74182.491068963616</v>
      </c>
      <c r="AE51" s="17">
        <v>4.5925357414328207</v>
      </c>
      <c r="AF51" s="100">
        <v>3331.689715188892</v>
      </c>
      <c r="AG51" s="100">
        <v>596.42544862600312</v>
      </c>
      <c r="AH51" s="100">
        <v>71010.736607384941</v>
      </c>
      <c r="AI51" s="100">
        <v>4.3493842058487244</v>
      </c>
      <c r="AJ51" s="18"/>
      <c r="AK51" s="17">
        <v>5043.3738420000054</v>
      </c>
      <c r="AL51" s="17">
        <v>556.45601757200222</v>
      </c>
      <c r="AM51" s="17">
        <v>72854.299378442127</v>
      </c>
      <c r="AN51" s="17">
        <v>4.4040460721364303</v>
      </c>
      <c r="AO51" s="100">
        <v>4957.884708999979</v>
      </c>
      <c r="AP51" s="100">
        <v>533.98293681800476</v>
      </c>
      <c r="AQ51" s="100">
        <v>70315.290412767659</v>
      </c>
      <c r="AR51" s="100">
        <v>4.2489607308334456</v>
      </c>
      <c r="AS51" s="17">
        <v>3072.5793465999927</v>
      </c>
      <c r="AT51" s="17">
        <v>556.45601757200222</v>
      </c>
      <c r="AU51" s="17">
        <v>66129.67264890793</v>
      </c>
      <c r="AV51" s="17">
        <v>4.0289369129522354</v>
      </c>
      <c r="AW51" s="100">
        <v>3009.0663918240039</v>
      </c>
      <c r="AX51" s="100">
        <v>533.98293681800476</v>
      </c>
      <c r="AY51" s="100">
        <v>63665.649479998829</v>
      </c>
      <c r="AZ51" s="100">
        <v>3.8813679051093444</v>
      </c>
      <c r="BA51" s="18"/>
      <c r="BB51" s="17">
        <v>6070.8452189999707</v>
      </c>
      <c r="BC51" s="17">
        <v>512.0243697730042</v>
      </c>
      <c r="BD51" s="17">
        <v>71917.010782858983</v>
      </c>
      <c r="BE51" s="17">
        <v>4.5319078196568601</v>
      </c>
      <c r="BF51" s="100">
        <v>5686.0252399999745</v>
      </c>
      <c r="BG51" s="100">
        <v>495.96685727800298</v>
      </c>
      <c r="BH51" s="100">
        <v>68998.199890213815</v>
      </c>
      <c r="BI51" s="100">
        <v>4.2848566905105336</v>
      </c>
      <c r="BJ51" s="17">
        <v>3682.9806862300102</v>
      </c>
      <c r="BK51" s="17">
        <v>512.0243697730042</v>
      </c>
      <c r="BL51" s="17">
        <v>63769.282696013288</v>
      </c>
      <c r="BM51" s="17">
        <v>4.0489349783254651</v>
      </c>
      <c r="BN51" s="100">
        <v>3303.5454344124078</v>
      </c>
      <c r="BO51" s="100">
        <v>495.96685727800298</v>
      </c>
      <c r="BP51" s="100">
        <v>60868.845246376251</v>
      </c>
      <c r="BQ51" s="100">
        <v>3.8085297093903732</v>
      </c>
      <c r="BR51" s="18"/>
      <c r="BS51" s="17">
        <v>5019.7270139999646</v>
      </c>
      <c r="BT51" s="17">
        <v>607.69376700400028</v>
      </c>
      <c r="BU51" s="17">
        <v>77897.388033949857</v>
      </c>
      <c r="BV51" s="17">
        <v>4.6718164512088443</v>
      </c>
      <c r="BW51" s="100">
        <v>4973.5388219999786</v>
      </c>
      <c r="BX51" s="100">
        <v>588.28554973599955</v>
      </c>
      <c r="BY51" s="100">
        <v>75798.965729698961</v>
      </c>
      <c r="BZ51" s="100">
        <v>4.5484591156676428</v>
      </c>
      <c r="CA51" s="17">
        <v>3027.341791823017</v>
      </c>
      <c r="CB51" s="17">
        <v>607.69376700400028</v>
      </c>
      <c r="CC51" s="17">
        <v>71099.090721951012</v>
      </c>
      <c r="CD51" s="17">
        <v>4.2979192891365647</v>
      </c>
      <c r="CE51" s="100">
        <v>2991.0538495135033</v>
      </c>
      <c r="CF51" s="100">
        <v>588.28554973599955</v>
      </c>
      <c r="CG51" s="100">
        <v>69034.449455678958</v>
      </c>
      <c r="CH51" s="100">
        <v>4.1779645439489306</v>
      </c>
      <c r="CI51" s="18"/>
      <c r="CJ51" s="17">
        <v>5929.3795040000341</v>
      </c>
      <c r="CK51" s="17">
        <v>355.14660520700187</v>
      </c>
      <c r="CL51" s="17">
        <v>55746.533501478858</v>
      </c>
      <c r="CM51" s="17">
        <v>3.5953274383081686</v>
      </c>
      <c r="CN51" s="100">
        <v>5571.1143360000578</v>
      </c>
      <c r="CO51" s="100">
        <v>348.14484446900178</v>
      </c>
      <c r="CP51" s="100">
        <v>53823.906517339412</v>
      </c>
      <c r="CQ51" s="100">
        <v>3.4068576347826327</v>
      </c>
      <c r="CR51" s="17">
        <v>3392.3203422409747</v>
      </c>
      <c r="CS51" s="17">
        <v>355.14660520700187</v>
      </c>
      <c r="CT51" s="17">
        <v>47089.732453274308</v>
      </c>
      <c r="CU51" s="17">
        <v>3.0932927563280281</v>
      </c>
      <c r="CV51" s="100">
        <v>3023.5164272447828</v>
      </c>
      <c r="CW51" s="100">
        <v>348.14484446900178</v>
      </c>
      <c r="CX51" s="100">
        <v>45131.145788959191</v>
      </c>
      <c r="CY51" s="100">
        <v>2.9093851520017595</v>
      </c>
      <c r="CZ51" s="18"/>
      <c r="DA51" s="17">
        <v>8801.7394319999476</v>
      </c>
      <c r="DB51" s="17">
        <v>548.04409666400409</v>
      </c>
      <c r="DC51" s="17">
        <v>84837.176851904718</v>
      </c>
      <c r="DD51" s="17">
        <v>5.5341459119080341</v>
      </c>
      <c r="DE51" s="100">
        <v>8292.0742839999693</v>
      </c>
      <c r="DF51" s="100">
        <v>530.0056486080033</v>
      </c>
      <c r="DG51" s="100">
        <v>81294.283208207984</v>
      </c>
      <c r="DH51" s="100">
        <v>5.2235371703464804</v>
      </c>
      <c r="DI51" s="17">
        <v>5312.6454020436113</v>
      </c>
      <c r="DJ51" s="17">
        <v>548.04409666400409</v>
      </c>
      <c r="DK51" s="17">
        <v>72931.899548529502</v>
      </c>
      <c r="DL51" s="17">
        <v>4.8231859361218508</v>
      </c>
      <c r="DM51" s="100">
        <v>4780.9737873879803</v>
      </c>
      <c r="DN51" s="100">
        <v>530.0056486080033</v>
      </c>
      <c r="DO51" s="100">
        <v>69313.916759698361</v>
      </c>
      <c r="DP51" s="100">
        <v>4.5135467381458634</v>
      </c>
      <c r="DQ51" s="18"/>
      <c r="DR51" s="17">
        <v>7492.8101369999949</v>
      </c>
      <c r="DS51" s="17">
        <v>574.51451820099987</v>
      </c>
      <c r="DT51" s="17">
        <v>83017.969000963145</v>
      </c>
      <c r="DU51" s="17">
        <v>5.3142407105510294</v>
      </c>
      <c r="DV51" s="100">
        <v>6975.9367299999703</v>
      </c>
      <c r="DW51" s="100">
        <v>554.82835769300004</v>
      </c>
      <c r="DX51" s="100">
        <v>79285.708523202105</v>
      </c>
      <c r="DY51" s="100">
        <v>4.9939837658879105</v>
      </c>
      <c r="DZ51" s="17">
        <v>4685.0646291095918</v>
      </c>
      <c r="EA51" s="17">
        <v>574.51451820099987</v>
      </c>
      <c r="EB51" s="17">
        <v>73437.548243669997</v>
      </c>
      <c r="EC51" s="17">
        <v>4.7489835138592493</v>
      </c>
      <c r="ED51" s="100">
        <v>4125.6244110075122</v>
      </c>
      <c r="EE51" s="100">
        <v>554.82835769300004</v>
      </c>
      <c r="EF51" s="100">
        <v>69560.043847075183</v>
      </c>
      <c r="EG51" s="100">
        <v>4.4244927504918916</v>
      </c>
      <c r="EH51" s="18"/>
      <c r="EI51" s="17">
        <v>9077.1615059999585</v>
      </c>
      <c r="EJ51" s="17">
        <v>485.01352716500338</v>
      </c>
      <c r="EK51" s="17">
        <v>79473.898577583037</v>
      </c>
      <c r="EL51" s="17">
        <v>5.2599071520168037</v>
      </c>
      <c r="EM51" s="100">
        <v>8538.5883909999666</v>
      </c>
      <c r="EN51" s="100">
        <v>468.96225726800304</v>
      </c>
      <c r="EO51" s="100">
        <v>76031.084719266932</v>
      </c>
      <c r="EP51" s="100">
        <v>4.9478034478543904</v>
      </c>
      <c r="EQ51" s="17">
        <v>5414.6679062579788</v>
      </c>
      <c r="ER51" s="17">
        <v>485.01352716500338</v>
      </c>
      <c r="ES51" s="17">
        <v>66976.957666159433</v>
      </c>
      <c r="ET51" s="17">
        <v>4.5229744764797957</v>
      </c>
      <c r="EU51" s="100">
        <v>4841.6033444056047</v>
      </c>
      <c r="EV51" s="100">
        <v>468.96225726800304</v>
      </c>
      <c r="EW51" s="100">
        <v>63416.45416238044</v>
      </c>
      <c r="EX51" s="100">
        <v>4.2092214579182059</v>
      </c>
      <c r="EY51" s="18"/>
      <c r="EZ51" s="17">
        <v>6380.0475990000377</v>
      </c>
      <c r="FA51" s="17">
        <v>1014.8601776279967</v>
      </c>
      <c r="FB51" s="17">
        <v>123255.63337725167</v>
      </c>
      <c r="FC51" s="17">
        <v>7.2980277971814926</v>
      </c>
      <c r="FD51" s="100">
        <v>6122.4681729999993</v>
      </c>
      <c r="FE51" s="100">
        <v>983.22204019399851</v>
      </c>
      <c r="FF51" s="100">
        <v>119212.92257122007</v>
      </c>
      <c r="FG51" s="100">
        <v>7.0157609971193144</v>
      </c>
      <c r="FH51" s="17">
        <v>3849.3103482259958</v>
      </c>
      <c r="FI51" s="17">
        <v>1014.8601776279967</v>
      </c>
      <c r="FJ51" s="17">
        <v>114620.40357439552</v>
      </c>
      <c r="FK51" s="17">
        <v>6.7914884340286577</v>
      </c>
      <c r="FL51" s="100">
        <v>3600.3205204650026</v>
      </c>
      <c r="FM51" s="100">
        <v>983.22204019399851</v>
      </c>
      <c r="FN51" s="100">
        <v>110607.0016800993</v>
      </c>
      <c r="FO51" s="100">
        <v>6.5174296582168791</v>
      </c>
      <c r="FP51" s="18"/>
    </row>
    <row r="52" spans="2:172" s="75" customFormat="1" ht="18">
      <c r="B52" s="4" t="str">
        <f>$B$64</f>
        <v>Gas Furnace Packaged Unit: 14 SEER, 80 AFUE Furnace</v>
      </c>
      <c r="C52" s="17">
        <v>5232.9992749827188</v>
      </c>
      <c r="D52" s="17">
        <v>938.50962603707467</v>
      </c>
      <c r="E52" s="17">
        <v>111706.688749847</v>
      </c>
      <c r="F52" s="17">
        <v>6.5158456830660869</v>
      </c>
      <c r="G52" s="100">
        <v>5200.7015889999711</v>
      </c>
      <c r="H52" s="100">
        <v>900.92661993993283</v>
      </c>
      <c r="I52" s="100">
        <v>107838.18391388365</v>
      </c>
      <c r="J52" s="100">
        <v>6.2993076849049903</v>
      </c>
      <c r="K52" s="17">
        <v>3253.5012270406801</v>
      </c>
      <c r="L52" s="17">
        <v>938.50962603707467</v>
      </c>
      <c r="M52" s="17">
        <v>104952.36428054205</v>
      </c>
      <c r="N52" s="17">
        <v>6.1393630182277494</v>
      </c>
      <c r="O52" s="100">
        <v>3224.186591499004</v>
      </c>
      <c r="P52" s="100">
        <v>900.92661993993283</v>
      </c>
      <c r="Q52" s="100">
        <v>101094.03803031069</v>
      </c>
      <c r="R52" s="100">
        <v>5.9238634356285242</v>
      </c>
      <c r="S52" s="18"/>
      <c r="T52" s="17">
        <v>5947.7348811553384</v>
      </c>
      <c r="U52" s="17">
        <v>629.84579460734381</v>
      </c>
      <c r="V52" s="17">
        <v>83279.083558119746</v>
      </c>
      <c r="W52" s="17">
        <v>5.1264862918464287</v>
      </c>
      <c r="X52" s="100">
        <v>5578.4746821394983</v>
      </c>
      <c r="Y52" s="100">
        <v>609.67655809640416</v>
      </c>
      <c r="Z52" s="100">
        <v>80002.19241155588</v>
      </c>
      <c r="AA52" s="100">
        <v>4.8704073328645698</v>
      </c>
      <c r="AB52" s="17">
        <v>3681.2095677173811</v>
      </c>
      <c r="AC52" s="17">
        <v>629.84579460734392</v>
      </c>
      <c r="AD52" s="17">
        <v>75545.381875125575</v>
      </c>
      <c r="AE52" s="17">
        <v>4.6696738615312468</v>
      </c>
      <c r="AF52" s="100">
        <v>3341.5687805047246</v>
      </c>
      <c r="AG52" s="100">
        <v>609.67655809640416</v>
      </c>
      <c r="AH52" s="100">
        <v>72369.556308351806</v>
      </c>
      <c r="AI52" s="100">
        <v>4.4251593406789844</v>
      </c>
      <c r="AJ52" s="18"/>
      <c r="AK52" s="17">
        <v>5046.901082072568</v>
      </c>
      <c r="AL52" s="17">
        <v>567.68760959879762</v>
      </c>
      <c r="AM52" s="17">
        <v>73989.494018062862</v>
      </c>
      <c r="AN52" s="17">
        <v>4.4662101692826388</v>
      </c>
      <c r="AO52" s="100">
        <v>4959.1417087696982</v>
      </c>
      <c r="AP52" s="100">
        <v>545.0733995937702</v>
      </c>
      <c r="AQ52" s="100">
        <v>71428.625749538463</v>
      </c>
      <c r="AR52" s="100">
        <v>4.3094367222358336</v>
      </c>
      <c r="AS52" s="17">
        <v>3075.5427459644347</v>
      </c>
      <c r="AT52" s="17">
        <v>567.68760959879762</v>
      </c>
      <c r="AU52" s="17">
        <v>67262.943385094855</v>
      </c>
      <c r="AV52" s="17">
        <v>4.0909277726541111</v>
      </c>
      <c r="AW52" s="100">
        <v>3009.9760420826428</v>
      </c>
      <c r="AX52" s="100">
        <v>545.0733995937702</v>
      </c>
      <c r="AY52" s="100">
        <v>64777.799611608891</v>
      </c>
      <c r="AZ52" s="100">
        <v>3.9417307818267893</v>
      </c>
      <c r="BA52" s="18"/>
      <c r="BB52" s="17">
        <v>6105.5381467680354</v>
      </c>
      <c r="BC52" s="17">
        <v>524.01201414783384</v>
      </c>
      <c r="BD52" s="17">
        <v>73234.152346896473</v>
      </c>
      <c r="BE52" s="17">
        <v>4.6124228798951181</v>
      </c>
      <c r="BF52" s="100">
        <v>5707.6070821010426</v>
      </c>
      <c r="BG52" s="100">
        <v>508.15726727129629</v>
      </c>
      <c r="BH52" s="100">
        <v>70290.881156249874</v>
      </c>
      <c r="BI52" s="100">
        <v>4.3606710492363181</v>
      </c>
      <c r="BJ52" s="17">
        <v>3717.6736139980744</v>
      </c>
      <c r="BK52" s="17">
        <v>524.01201414783384</v>
      </c>
      <c r="BL52" s="17">
        <v>65086.424260050771</v>
      </c>
      <c r="BM52" s="17">
        <v>4.1294500385637285</v>
      </c>
      <c r="BN52" s="100">
        <v>3324.80588927501</v>
      </c>
      <c r="BO52" s="100">
        <v>508.15726727129629</v>
      </c>
      <c r="BP52" s="100">
        <v>62160.429894160465</v>
      </c>
      <c r="BQ52" s="100">
        <v>3.8842439157093973</v>
      </c>
      <c r="BR52" s="18"/>
      <c r="BS52" s="17">
        <v>5019.8578510984144</v>
      </c>
      <c r="BT52" s="17">
        <v>618.38770174440174</v>
      </c>
      <c r="BU52" s="17">
        <v>78967.227942487109</v>
      </c>
      <c r="BV52" s="17">
        <v>4.7296817988965909</v>
      </c>
      <c r="BW52" s="100">
        <v>4973.5388781125766</v>
      </c>
      <c r="BX52" s="100">
        <v>599.65441812135498</v>
      </c>
      <c r="BY52" s="100">
        <v>76935.852759698551</v>
      </c>
      <c r="BZ52" s="100">
        <v>4.609924506713738</v>
      </c>
      <c r="CA52" s="17">
        <v>3027.4303638065012</v>
      </c>
      <c r="CB52" s="17">
        <v>618.38770174440174</v>
      </c>
      <c r="CC52" s="17">
        <v>72168.786415998882</v>
      </c>
      <c r="CD52" s="17">
        <v>4.3557694176010679</v>
      </c>
      <c r="CE52" s="100">
        <v>2991.0538495135033</v>
      </c>
      <c r="CF52" s="100">
        <v>599.65441812135498</v>
      </c>
      <c r="CG52" s="100">
        <v>70171.336294214503</v>
      </c>
      <c r="CH52" s="100">
        <v>4.2394299174609529</v>
      </c>
      <c r="CI52" s="18"/>
      <c r="CJ52" s="17">
        <v>5938.4165221482881</v>
      </c>
      <c r="CK52" s="17">
        <v>358.99030448500702</v>
      </c>
      <c r="CL52" s="17">
        <v>56161.739000383765</v>
      </c>
      <c r="CM52" s="17">
        <v>3.6199031086395834</v>
      </c>
      <c r="CN52" s="100">
        <v>5576.1904556140935</v>
      </c>
      <c r="CO52" s="100">
        <v>352.03531280699985</v>
      </c>
      <c r="CP52" s="100">
        <v>54230.273781919059</v>
      </c>
      <c r="CQ52" s="100">
        <v>3.4300559662311874</v>
      </c>
      <c r="CR52" s="17">
        <v>3401.3573603892278</v>
      </c>
      <c r="CS52" s="17">
        <v>358.99030448500702</v>
      </c>
      <c r="CT52" s="17">
        <v>47504.9379521792</v>
      </c>
      <c r="CU52" s="17">
        <v>3.117868426659443</v>
      </c>
      <c r="CV52" s="100">
        <v>3028.2719309966255</v>
      </c>
      <c r="CW52" s="100">
        <v>352.03531280699985</v>
      </c>
      <c r="CX52" s="100">
        <v>45536.419067330811</v>
      </c>
      <c r="CY52" s="100">
        <v>2.9324835683461727</v>
      </c>
      <c r="CZ52" s="18"/>
      <c r="DA52" s="17">
        <v>8953.1628232866515</v>
      </c>
      <c r="DB52" s="17">
        <v>559.22176749763514</v>
      </c>
      <c r="DC52" s="17">
        <v>86471.621745612822</v>
      </c>
      <c r="DD52" s="17">
        <v>5.6488273989377094</v>
      </c>
      <c r="DE52" s="100">
        <v>8400.4103864406825</v>
      </c>
      <c r="DF52" s="100">
        <v>540.93715297134349</v>
      </c>
      <c r="DG52" s="100">
        <v>82757.09159312406</v>
      </c>
      <c r="DH52" s="100">
        <v>5.3214084406189759</v>
      </c>
      <c r="DI52" s="17">
        <v>5464.3394309411924</v>
      </c>
      <c r="DJ52" s="17">
        <v>559.22176749763514</v>
      </c>
      <c r="DK52" s="17">
        <v>74567.267895655197</v>
      </c>
      <c r="DL52" s="17">
        <v>4.9379279125164546</v>
      </c>
      <c r="DM52" s="100">
        <v>4887.3777135468954</v>
      </c>
      <c r="DN52" s="100">
        <v>540.93715297134349</v>
      </c>
      <c r="DO52" s="100">
        <v>70770.132288636247</v>
      </c>
      <c r="DP52" s="100">
        <v>4.6108069797056936</v>
      </c>
      <c r="DQ52" s="18"/>
      <c r="DR52" s="17">
        <v>7578.4473912759986</v>
      </c>
      <c r="DS52" s="17">
        <v>590.7243307191801</v>
      </c>
      <c r="DT52" s="17">
        <v>84931.156553586494</v>
      </c>
      <c r="DU52" s="17">
        <v>5.4356720412383481</v>
      </c>
      <c r="DV52" s="100">
        <v>7030.1058962838852</v>
      </c>
      <c r="DW52" s="100">
        <v>570.48621665222697</v>
      </c>
      <c r="DX52" s="100">
        <v>81036.327198168787</v>
      </c>
      <c r="DY52" s="100">
        <v>5.1005063032971867</v>
      </c>
      <c r="DZ52" s="17">
        <v>4772.489043675072</v>
      </c>
      <c r="EA52" s="17">
        <v>590.7243307191801</v>
      </c>
      <c r="EB52" s="17">
        <v>75356.833837403465</v>
      </c>
      <c r="EC52" s="17">
        <v>4.8709170347897555</v>
      </c>
      <c r="ED52" s="100">
        <v>4180.3988118525549</v>
      </c>
      <c r="EE52" s="100">
        <v>570.48621665222697</v>
      </c>
      <c r="EF52" s="100">
        <v>71312.727667097264</v>
      </c>
      <c r="EG52" s="100">
        <v>4.531180525392343</v>
      </c>
      <c r="EH52" s="18"/>
      <c r="EI52" s="17">
        <v>9246.9704558179674</v>
      </c>
      <c r="EJ52" s="17">
        <v>495.67686367340656</v>
      </c>
      <c r="EK52" s="17">
        <v>81119.644138455376</v>
      </c>
      <c r="EL52" s="17">
        <v>5.3788257203410259</v>
      </c>
      <c r="EM52" s="100">
        <v>8657.604118959418</v>
      </c>
      <c r="EN52" s="100">
        <v>479.08213090290536</v>
      </c>
      <c r="EO52" s="100">
        <v>77449.17040875672</v>
      </c>
      <c r="EP52" s="100">
        <v>5.0454820914843097</v>
      </c>
      <c r="EQ52" s="17">
        <v>5591.7620282045609</v>
      </c>
      <c r="ER52" s="17">
        <v>495.67686367340656</v>
      </c>
      <c r="ES52" s="17">
        <v>68647.561254258559</v>
      </c>
      <c r="ET52" s="17">
        <v>4.643544321250884</v>
      </c>
      <c r="EU52" s="100">
        <v>4965.323688595623</v>
      </c>
      <c r="EV52" s="100">
        <v>479.08213090290536</v>
      </c>
      <c r="EW52" s="100">
        <v>64850.592661095201</v>
      </c>
      <c r="EX52" s="100">
        <v>4.3078023156289316</v>
      </c>
      <c r="EY52" s="18"/>
      <c r="EZ52" s="17">
        <v>6408.2778537757004</v>
      </c>
      <c r="FA52" s="17">
        <v>1056.9467399641355</v>
      </c>
      <c r="FB52" s="17">
        <v>127560.61519239577</v>
      </c>
      <c r="FC52" s="17">
        <v>7.5368020297194978</v>
      </c>
      <c r="FD52" s="100">
        <v>6138.3155441256749</v>
      </c>
      <c r="FE52" s="100">
        <v>1023.6968827945987</v>
      </c>
      <c r="FF52" s="100">
        <v>123314.48028019285</v>
      </c>
      <c r="FG52" s="100">
        <v>7.2409959859547479</v>
      </c>
      <c r="FH52" s="17">
        <v>3876.912201816378</v>
      </c>
      <c r="FI52" s="17">
        <v>1056.9467399641355</v>
      </c>
      <c r="FJ52" s="17">
        <v>118923.24119671929</v>
      </c>
      <c r="FK52" s="17">
        <v>7.0300849865105359</v>
      </c>
      <c r="FL52" s="100">
        <v>3613.7459097195192</v>
      </c>
      <c r="FM52" s="100">
        <v>1023.6968827945987</v>
      </c>
      <c r="FN52" s="100">
        <v>114700.29524785023</v>
      </c>
      <c r="FO52" s="100">
        <v>6.741873795499286</v>
      </c>
      <c r="FP52" s="18"/>
    </row>
    <row r="53" spans="2:172">
      <c r="B53" s="75"/>
    </row>
    <row r="54" spans="2:172">
      <c r="B54" s="76" t="s">
        <v>891</v>
      </c>
      <c r="C54" s="76" t="s">
        <v>890</v>
      </c>
      <c r="D54" s="76" t="s">
        <v>923</v>
      </c>
      <c r="E54" s="76" t="s">
        <v>914</v>
      </c>
    </row>
    <row r="55" spans="2:172">
      <c r="B55" s="7" t="str">
        <f>'Matrix Lookups'!M4</f>
        <v>No Cooling with Space Heater</v>
      </c>
      <c r="C55" s="7">
        <f>'Matrix Lookups'!B4</f>
        <v>1</v>
      </c>
      <c r="D55" s="3" t="s">
        <v>24</v>
      </c>
      <c r="E55" s="75" t="str">
        <f>'Matrix Lookups'!S4</f>
        <v>kWh-No-No</v>
      </c>
    </row>
    <row r="56" spans="2:172">
      <c r="B56" s="7" t="str">
        <f>'Matrix Lookups'!M5</f>
        <v>No Cooling with Wall Furnace</v>
      </c>
      <c r="C56" s="7">
        <f>'Matrix Lookups'!B5</f>
        <v>2</v>
      </c>
      <c r="D56" s="3" t="s">
        <v>25</v>
      </c>
      <c r="E56" s="75" t="str">
        <f>'Matrix Lookups'!S5</f>
        <v>Therms-No-No</v>
      </c>
    </row>
    <row r="57" spans="2:172">
      <c r="B57" s="7" t="str">
        <f>'Matrix Lookups'!M6</f>
        <v>No Cooling with 80 AFUE Furnace</v>
      </c>
      <c r="C57" s="7">
        <f>'Matrix Lookups'!B6</f>
        <v>3</v>
      </c>
      <c r="D57" s="7" t="s">
        <v>26</v>
      </c>
      <c r="E57" s="75" t="str">
        <f>'Matrix Lookups'!S6</f>
        <v>Btu-No-No</v>
      </c>
    </row>
    <row r="58" spans="2:172">
      <c r="B58" s="7" t="str">
        <f>'Matrix Lookups'!M7</f>
        <v>Standard AC Window Unit and Wall Furnace</v>
      </c>
      <c r="C58" s="7">
        <f>'Matrix Lookups'!B7</f>
        <v>4</v>
      </c>
      <c r="D58" s="7" t="s">
        <v>928</v>
      </c>
      <c r="E58" s="75" t="str">
        <f>'Matrix Lookups'!S7</f>
        <v>Tons-No-No</v>
      </c>
    </row>
    <row r="59" spans="2:172">
      <c r="B59" s="7" t="str">
        <f>'Matrix Lookups'!M8</f>
        <v>Evaporative Cooler and Wall Furnace</v>
      </c>
      <c r="C59" s="7">
        <f>'Matrix Lookups'!B8</f>
        <v>5</v>
      </c>
      <c r="E59" s="75" t="str">
        <f>'Matrix Lookups'!S8</f>
        <v>kWh-No-Yes</v>
      </c>
    </row>
    <row r="60" spans="2:172">
      <c r="B60" s="7" t="str">
        <f>'Matrix Lookups'!M9</f>
        <v>Gas Furnace Split System: 10 SEER, 80 AFUE Furnace</v>
      </c>
      <c r="C60" s="7">
        <f>'Matrix Lookups'!B9</f>
        <v>6</v>
      </c>
      <c r="E60" s="75" t="str">
        <f>'Matrix Lookups'!S9</f>
        <v>Therms-No-Yes</v>
      </c>
    </row>
    <row r="61" spans="2:172">
      <c r="B61" s="7" t="str">
        <f>'Matrix Lookups'!M10</f>
        <v>Gas Furnace Split System: 12 SEER, 80 AFUE Furnace</v>
      </c>
      <c r="C61" s="7">
        <f>'Matrix Lookups'!B10</f>
        <v>11</v>
      </c>
      <c r="E61" s="75" t="str">
        <f>'Matrix Lookups'!S10</f>
        <v>Btu-No-Yes</v>
      </c>
    </row>
    <row r="62" spans="2:172">
      <c r="B62" s="7" t="str">
        <f>'Matrix Lookups'!M11</f>
        <v>Gas Furnace Split System: 13 SEER, 80 AFUE Furnace</v>
      </c>
      <c r="C62" s="7">
        <f>'Matrix Lookups'!B11</f>
        <v>12</v>
      </c>
      <c r="E62" s="75" t="str">
        <f>'Matrix Lookups'!S11</f>
        <v>Tons-No-Yes</v>
      </c>
    </row>
    <row r="63" spans="2:172">
      <c r="B63" s="7" t="str">
        <f>'Matrix Lookups'!M12</f>
        <v>Gas Furnace Split System: 14 SEER, 80 AFUE Furnace</v>
      </c>
      <c r="C63" s="7">
        <f>'Matrix Lookups'!B12</f>
        <v>13</v>
      </c>
      <c r="E63" s="75" t="str">
        <f>'Matrix Lookups'!S12</f>
        <v>kWh-Yes-No</v>
      </c>
    </row>
    <row r="64" spans="2:172">
      <c r="B64" s="7" t="str">
        <f>'Matrix Lookups'!M13</f>
        <v>Gas Furnace Packaged Unit: 14 SEER, 80 AFUE Furnace</v>
      </c>
      <c r="C64" s="7">
        <f>'Matrix Lookups'!B13</f>
        <v>16</v>
      </c>
      <c r="E64" s="75" t="str">
        <f>'Matrix Lookups'!S13</f>
        <v>Therms-Yes-No</v>
      </c>
    </row>
    <row r="65" spans="5:5">
      <c r="E65" s="75" t="str">
        <f>'Matrix Lookups'!S14</f>
        <v>Btu-Yes-No</v>
      </c>
    </row>
    <row r="66" spans="5:5">
      <c r="E66" s="75" t="str">
        <f>'Matrix Lookups'!S15</f>
        <v>Tons-Yes-No</v>
      </c>
    </row>
    <row r="67" spans="5:5">
      <c r="E67" s="75" t="str">
        <f>'Matrix Lookups'!S16</f>
        <v>kWh-Yes-Yes</v>
      </c>
    </row>
    <row r="68" spans="5:5">
      <c r="E68" s="75" t="str">
        <f>'Matrix Lookups'!S17</f>
        <v>Therms-Yes-Yes</v>
      </c>
    </row>
    <row r="69" spans="5:5">
      <c r="E69" s="75" t="str">
        <f>'Matrix Lookups'!S18</f>
        <v>Btu-Yes-Yes</v>
      </c>
    </row>
    <row r="70" spans="5:5">
      <c r="E70" s="75" t="str">
        <f>'Matrix Lookups'!S19</f>
        <v>Tons-Yes-Yes</v>
      </c>
    </row>
  </sheetData>
  <mergeCells count="40">
    <mergeCell ref="CJ28:CY28"/>
    <mergeCell ref="CJ41:CY41"/>
    <mergeCell ref="EZ2:FO2"/>
    <mergeCell ref="EZ15:FO15"/>
    <mergeCell ref="EZ28:FO28"/>
    <mergeCell ref="EZ41:FO41"/>
    <mergeCell ref="DR41:EG41"/>
    <mergeCell ref="EI41:EX41"/>
    <mergeCell ref="DA41:DP41"/>
    <mergeCell ref="DA28:DP28"/>
    <mergeCell ref="DR28:EG28"/>
    <mergeCell ref="EI28:EX28"/>
    <mergeCell ref="BS15:CH15"/>
    <mergeCell ref="DA15:DP15"/>
    <mergeCell ref="DR15:EG15"/>
    <mergeCell ref="EI15:EX15"/>
    <mergeCell ref="CJ15:CY15"/>
    <mergeCell ref="AK2:AZ2"/>
    <mergeCell ref="T2:AI2"/>
    <mergeCell ref="C2:R2"/>
    <mergeCell ref="EI2:EX2"/>
    <mergeCell ref="DR2:EG2"/>
    <mergeCell ref="DA2:DP2"/>
    <mergeCell ref="BS2:CH2"/>
    <mergeCell ref="CJ2:CY2"/>
    <mergeCell ref="BB2:BQ2"/>
    <mergeCell ref="C15:R15"/>
    <mergeCell ref="T15:AI15"/>
    <mergeCell ref="AK15:AZ15"/>
    <mergeCell ref="BB15:BQ15"/>
    <mergeCell ref="T28:AI28"/>
    <mergeCell ref="AK28:AZ28"/>
    <mergeCell ref="BB28:BQ28"/>
    <mergeCell ref="C28:R28"/>
    <mergeCell ref="C41:R41"/>
    <mergeCell ref="T41:AI41"/>
    <mergeCell ref="AK41:AZ41"/>
    <mergeCell ref="BB41:BQ41"/>
    <mergeCell ref="BS28:CH28"/>
    <mergeCell ref="BS41:CH4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9195CD-D6B4-4400-A937-27BD1346564B}">
  <sheetPr codeName="Sheet9">
    <tabColor theme="0" tint="-0.499984740745262"/>
  </sheetPr>
  <dimension ref="B2:KF82"/>
  <sheetViews>
    <sheetView zoomScale="53" zoomScaleNormal="53" workbookViewId="0">
      <pane xSplit="2" ySplit="2" topLeftCell="C42" activePane="bottomRight" state="frozen"/>
      <selection activeCell="C6" sqref="C6"/>
      <selection pane="topRight" activeCell="C6" sqref="C6"/>
      <selection pane="bottomLeft" activeCell="C6" sqref="C6"/>
      <selection pane="bottomRight" activeCell="C6" sqref="C6"/>
    </sheetView>
  </sheetViews>
  <sheetFormatPr defaultColWidth="10.5546875" defaultRowHeight="14.4"/>
  <cols>
    <col min="1" max="1" width="10.5546875" style="75"/>
    <col min="2" max="2" width="53.44140625" style="75" bestFit="1" customWidth="1"/>
    <col min="3" max="30" width="14.5546875" style="75" customWidth="1"/>
    <col min="31" max="31" width="2.5546875" style="7" customWidth="1"/>
    <col min="32" max="59" width="13.109375" style="75" customWidth="1"/>
    <col min="60" max="60" width="2.5546875" style="7" customWidth="1"/>
    <col min="61" max="88" width="13.109375" style="75" customWidth="1"/>
    <col min="89" max="89" width="2.5546875" style="7" customWidth="1"/>
    <col min="90" max="117" width="13.109375" style="75" customWidth="1"/>
    <col min="118" max="118" width="2.5546875" style="7" customWidth="1"/>
    <col min="119" max="146" width="13.109375" style="75" customWidth="1"/>
    <col min="147" max="147" width="2.5546875" style="7" customWidth="1"/>
    <col min="148" max="175" width="13.109375" style="75" customWidth="1"/>
    <col min="176" max="176" width="2.5546875" style="7" customWidth="1"/>
    <col min="177" max="204" width="13.109375" style="75" customWidth="1"/>
    <col min="205" max="205" width="2.5546875" style="7" customWidth="1"/>
    <col min="206" max="233" width="13.109375" style="75" customWidth="1"/>
    <col min="234" max="234" width="2.5546875" style="7" customWidth="1"/>
    <col min="235" max="262" width="13.109375" style="75" customWidth="1"/>
    <col min="263" max="263" width="2.5546875" style="7" customWidth="1"/>
    <col min="264" max="291" width="13.109375" style="75" customWidth="1"/>
    <col min="292" max="16384" width="10.5546875" style="75"/>
  </cols>
  <sheetData>
    <row r="2" spans="2:292">
      <c r="B2" s="4" t="s">
        <v>4</v>
      </c>
      <c r="C2" s="125">
        <f>$C$55</f>
        <v>1</v>
      </c>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20"/>
      <c r="AF2" s="125">
        <f>$C$56</f>
        <v>2</v>
      </c>
      <c r="AG2" s="126"/>
      <c r="AH2" s="126"/>
      <c r="AI2" s="126"/>
      <c r="AJ2" s="126"/>
      <c r="AK2" s="126"/>
      <c r="AL2" s="126"/>
      <c r="AM2" s="126"/>
      <c r="AN2" s="126"/>
      <c r="AO2" s="126"/>
      <c r="AP2" s="126"/>
      <c r="AQ2" s="126"/>
      <c r="AR2" s="126"/>
      <c r="AS2" s="126"/>
      <c r="AT2" s="126"/>
      <c r="AU2" s="126"/>
      <c r="AV2" s="126"/>
      <c r="AW2" s="126"/>
      <c r="AX2" s="126"/>
      <c r="AY2" s="126"/>
      <c r="AZ2" s="126"/>
      <c r="BA2" s="126"/>
      <c r="BB2" s="126"/>
      <c r="BC2" s="126"/>
      <c r="BD2" s="126"/>
      <c r="BE2" s="126"/>
      <c r="BF2" s="126"/>
      <c r="BG2" s="126"/>
      <c r="BH2" s="20"/>
      <c r="BI2" s="125">
        <f>$C$57</f>
        <v>3</v>
      </c>
      <c r="BJ2" s="126"/>
      <c r="BK2" s="126"/>
      <c r="BL2" s="126"/>
      <c r="BM2" s="126"/>
      <c r="BN2" s="126"/>
      <c r="BO2" s="126"/>
      <c r="BP2" s="126"/>
      <c r="BQ2" s="126"/>
      <c r="BR2" s="126"/>
      <c r="BS2" s="126"/>
      <c r="BT2" s="126"/>
      <c r="BU2" s="126"/>
      <c r="BV2" s="126"/>
      <c r="BW2" s="126"/>
      <c r="BX2" s="126"/>
      <c r="BY2" s="126"/>
      <c r="BZ2" s="126"/>
      <c r="CA2" s="126"/>
      <c r="CB2" s="126"/>
      <c r="CC2" s="126"/>
      <c r="CD2" s="126"/>
      <c r="CE2" s="126"/>
      <c r="CF2" s="126"/>
      <c r="CG2" s="126"/>
      <c r="CH2" s="126"/>
      <c r="CI2" s="126"/>
      <c r="CJ2" s="126"/>
      <c r="CK2" s="20"/>
      <c r="CL2" s="125">
        <f>$C$58</f>
        <v>4</v>
      </c>
      <c r="CM2" s="126"/>
      <c r="CN2" s="126"/>
      <c r="CO2" s="126"/>
      <c r="CP2" s="126"/>
      <c r="CQ2" s="126"/>
      <c r="CR2" s="126"/>
      <c r="CS2" s="126"/>
      <c r="CT2" s="126"/>
      <c r="CU2" s="126"/>
      <c r="CV2" s="126"/>
      <c r="CW2" s="126"/>
      <c r="CX2" s="126"/>
      <c r="CY2" s="126"/>
      <c r="CZ2" s="126"/>
      <c r="DA2" s="126"/>
      <c r="DB2" s="126"/>
      <c r="DC2" s="126"/>
      <c r="DD2" s="126"/>
      <c r="DE2" s="126"/>
      <c r="DF2" s="126"/>
      <c r="DG2" s="126"/>
      <c r="DH2" s="126"/>
      <c r="DI2" s="126"/>
      <c r="DJ2" s="126"/>
      <c r="DK2" s="126"/>
      <c r="DL2" s="126"/>
      <c r="DM2" s="126"/>
      <c r="DN2" s="11"/>
      <c r="DO2" s="125">
        <f>$C$59</f>
        <v>5</v>
      </c>
      <c r="DP2" s="126"/>
      <c r="DQ2" s="126"/>
      <c r="DR2" s="126"/>
      <c r="DS2" s="126"/>
      <c r="DT2" s="126"/>
      <c r="DU2" s="126"/>
      <c r="DV2" s="126"/>
      <c r="DW2" s="126"/>
      <c r="DX2" s="126"/>
      <c r="DY2" s="126"/>
      <c r="DZ2" s="126"/>
      <c r="EA2" s="126"/>
      <c r="EB2" s="126"/>
      <c r="EC2" s="126"/>
      <c r="ED2" s="126"/>
      <c r="EE2" s="126"/>
      <c r="EF2" s="126"/>
      <c r="EG2" s="126"/>
      <c r="EH2" s="126"/>
      <c r="EI2" s="126"/>
      <c r="EJ2" s="126"/>
      <c r="EK2" s="126"/>
      <c r="EL2" s="126"/>
      <c r="EM2" s="126"/>
      <c r="EN2" s="126"/>
      <c r="EO2" s="126"/>
      <c r="EP2" s="126"/>
      <c r="EQ2" s="12"/>
      <c r="ER2" s="125">
        <f>$C$60</f>
        <v>6</v>
      </c>
      <c r="ES2" s="126"/>
      <c r="ET2" s="126"/>
      <c r="EU2" s="126"/>
      <c r="EV2" s="126"/>
      <c r="EW2" s="126"/>
      <c r="EX2" s="126"/>
      <c r="EY2" s="126"/>
      <c r="EZ2" s="126"/>
      <c r="FA2" s="126"/>
      <c r="FB2" s="126"/>
      <c r="FC2" s="126"/>
      <c r="FD2" s="126"/>
      <c r="FE2" s="126"/>
      <c r="FF2" s="126"/>
      <c r="FG2" s="126"/>
      <c r="FH2" s="126"/>
      <c r="FI2" s="126"/>
      <c r="FJ2" s="126"/>
      <c r="FK2" s="126"/>
      <c r="FL2" s="126"/>
      <c r="FM2" s="126"/>
      <c r="FN2" s="126"/>
      <c r="FO2" s="126"/>
      <c r="FP2" s="126"/>
      <c r="FQ2" s="126"/>
      <c r="FR2" s="126"/>
      <c r="FS2" s="126"/>
      <c r="FT2" s="12"/>
      <c r="FU2" s="125">
        <f>$C$61</f>
        <v>11</v>
      </c>
      <c r="FV2" s="126"/>
      <c r="FW2" s="126"/>
      <c r="FX2" s="126"/>
      <c r="FY2" s="126"/>
      <c r="FZ2" s="126"/>
      <c r="GA2" s="126"/>
      <c r="GB2" s="126"/>
      <c r="GC2" s="126"/>
      <c r="GD2" s="126"/>
      <c r="GE2" s="126"/>
      <c r="GF2" s="126"/>
      <c r="GG2" s="126"/>
      <c r="GH2" s="126"/>
      <c r="GI2" s="126"/>
      <c r="GJ2" s="126"/>
      <c r="GK2" s="126"/>
      <c r="GL2" s="126"/>
      <c r="GM2" s="126"/>
      <c r="GN2" s="126"/>
      <c r="GO2" s="126"/>
      <c r="GP2" s="126"/>
      <c r="GQ2" s="126"/>
      <c r="GR2" s="126"/>
      <c r="GS2" s="126"/>
      <c r="GT2" s="126"/>
      <c r="GU2" s="126"/>
      <c r="GV2" s="126"/>
      <c r="GW2" s="12"/>
      <c r="GX2" s="125">
        <f>$C$62</f>
        <v>12</v>
      </c>
      <c r="GY2" s="126"/>
      <c r="GZ2" s="126"/>
      <c r="HA2" s="126"/>
      <c r="HB2" s="126"/>
      <c r="HC2" s="126"/>
      <c r="HD2" s="126"/>
      <c r="HE2" s="126"/>
      <c r="HF2" s="126"/>
      <c r="HG2" s="126"/>
      <c r="HH2" s="126"/>
      <c r="HI2" s="126"/>
      <c r="HJ2" s="126"/>
      <c r="HK2" s="126"/>
      <c r="HL2" s="126"/>
      <c r="HM2" s="126"/>
      <c r="HN2" s="126"/>
      <c r="HO2" s="126"/>
      <c r="HP2" s="126"/>
      <c r="HQ2" s="126"/>
      <c r="HR2" s="126"/>
      <c r="HS2" s="126"/>
      <c r="HT2" s="126"/>
      <c r="HU2" s="126"/>
      <c r="HV2" s="126"/>
      <c r="HW2" s="126"/>
      <c r="HX2" s="126"/>
      <c r="HY2" s="126"/>
      <c r="HZ2" s="12"/>
      <c r="IA2" s="125">
        <f>$C$63</f>
        <v>13</v>
      </c>
      <c r="IB2" s="126"/>
      <c r="IC2" s="126"/>
      <c r="ID2" s="126"/>
      <c r="IE2" s="126"/>
      <c r="IF2" s="126"/>
      <c r="IG2" s="126"/>
      <c r="IH2" s="126"/>
      <c r="II2" s="126"/>
      <c r="IJ2" s="126"/>
      <c r="IK2" s="126"/>
      <c r="IL2" s="126"/>
      <c r="IM2" s="126"/>
      <c r="IN2" s="126"/>
      <c r="IO2" s="126"/>
      <c r="IP2" s="126"/>
      <c r="IQ2" s="126"/>
      <c r="IR2" s="126"/>
      <c r="IS2" s="126"/>
      <c r="IT2" s="126"/>
      <c r="IU2" s="126"/>
      <c r="IV2" s="126"/>
      <c r="IW2" s="126"/>
      <c r="IX2" s="126"/>
      <c r="IY2" s="126"/>
      <c r="IZ2" s="126"/>
      <c r="JA2" s="126"/>
      <c r="JB2" s="126"/>
      <c r="JC2" s="12"/>
      <c r="JD2" s="125">
        <f>$C$64</f>
        <v>16</v>
      </c>
      <c r="JE2" s="126"/>
      <c r="JF2" s="126"/>
      <c r="JG2" s="126"/>
      <c r="JH2" s="126"/>
      <c r="JI2" s="126"/>
      <c r="JJ2" s="126"/>
      <c r="JK2" s="126"/>
      <c r="JL2" s="126"/>
      <c r="JM2" s="126"/>
      <c r="JN2" s="126"/>
      <c r="JO2" s="126"/>
      <c r="JP2" s="126"/>
      <c r="JQ2" s="126"/>
      <c r="JR2" s="126"/>
      <c r="JS2" s="126"/>
      <c r="JT2" s="126"/>
      <c r="JU2" s="126"/>
      <c r="JV2" s="126"/>
      <c r="JW2" s="126"/>
      <c r="JX2" s="126"/>
      <c r="JY2" s="126"/>
      <c r="JZ2" s="126"/>
      <c r="KA2" s="126"/>
      <c r="KB2" s="126"/>
      <c r="KC2" s="126"/>
      <c r="KD2" s="126"/>
      <c r="KE2" s="126"/>
    </row>
    <row r="3" spans="2:292">
      <c r="B3" s="4"/>
      <c r="C3" s="19" t="str">
        <f>$D$55</f>
        <v>Tiered (E1)-No-No</v>
      </c>
      <c r="D3" s="19" t="str">
        <f>$D$56</f>
        <v>Tiered (E1 - All-Electric)-No-No</v>
      </c>
      <c r="E3" s="19" t="str">
        <f>$D$57</f>
        <v>Time of Use (E-TOU-C)-No-No</v>
      </c>
      <c r="F3" s="74" t="str">
        <f>$D$58</f>
        <v>Time of Use (E-TOU-C - All-Electric)-No-No</v>
      </c>
      <c r="G3" s="74" t="str">
        <f>$D$59</f>
        <v>Time of Use (E-TOU-B)-No-No</v>
      </c>
      <c r="H3" s="74" t="str">
        <f>$D$60</f>
        <v>Time of Use (E-TOU-D)-No-No</v>
      </c>
      <c r="I3" s="74" t="str">
        <f>$D$61</f>
        <v>Electric Vehicle (EV-2A)-No-No</v>
      </c>
      <c r="J3" s="74" t="str">
        <f>$D$62</f>
        <v>Tiered (E1)-No-Yes</v>
      </c>
      <c r="K3" s="74" t="str">
        <f>$D$63</f>
        <v>Tiered (E1 - All-Electric)-No-Yes</v>
      </c>
      <c r="L3" s="74" t="str">
        <f>$D$64</f>
        <v>Time of Use (E-TOU-C)-No-Yes</v>
      </c>
      <c r="M3" s="74" t="str">
        <f>$D$65</f>
        <v>Time of Use (E-TOU-C - All-Electric)-No-Yes</v>
      </c>
      <c r="N3" s="74" t="str">
        <f>$D$66</f>
        <v>Time of Use (E-TOU-B)-No-Yes</v>
      </c>
      <c r="O3" s="74" t="str">
        <f>$D$67</f>
        <v>Time of Use (E-TOU-D)-No-Yes</v>
      </c>
      <c r="P3" s="74" t="str">
        <f>$D$68</f>
        <v>Electric Vehicle (EV-2A)-No-Yes</v>
      </c>
      <c r="Q3" s="74" t="str">
        <f>$D$69</f>
        <v>Tiered (E1)-Yes-No</v>
      </c>
      <c r="R3" s="74" t="str">
        <f>$D$70</f>
        <v>Tiered (E1 - All-Electric)-Yes-No</v>
      </c>
      <c r="S3" s="74" t="str">
        <f>$D$71</f>
        <v>Time of Use (E-TOU-C)-Yes-No</v>
      </c>
      <c r="T3" s="74" t="str">
        <f>$D$72</f>
        <v>Time of Use (E-TOU-C - All-Electric)-Yes-No</v>
      </c>
      <c r="U3" s="74" t="str">
        <f>$D$73</f>
        <v>Time of Use (E-TOU-B)-Yes-No</v>
      </c>
      <c r="V3" s="74" t="str">
        <f>$D$74</f>
        <v>Time of Use (E-TOU-D)-Yes-No</v>
      </c>
      <c r="W3" s="74" t="str">
        <f>$D$75</f>
        <v>Electric Vehicle (EV-2A)-Yes-No</v>
      </c>
      <c r="X3" s="74" t="str">
        <f>$D$76</f>
        <v>Tiered (E1)-Yes-Yes</v>
      </c>
      <c r="Y3" s="74" t="str">
        <f>$D$77</f>
        <v>Tiered (E1 - All-Electric)-Yes-Yes</v>
      </c>
      <c r="Z3" s="74" t="str">
        <f>$D$78</f>
        <v>Time of Use (E-TOU-C)-Yes-Yes</v>
      </c>
      <c r="AA3" s="74" t="str">
        <f>$D$79</f>
        <v>Time of Use (E-TOU-C - All-Electric)-Yes-Yes</v>
      </c>
      <c r="AB3" s="74" t="str">
        <f>$D$80</f>
        <v>Time of Use (E-TOU-B)-Yes-Yes</v>
      </c>
      <c r="AC3" s="74" t="str">
        <f>$D$81</f>
        <v>Time of Use (E-TOU-D)-Yes-Yes</v>
      </c>
      <c r="AD3" s="74" t="str">
        <f>$D$82</f>
        <v>Electric Vehicle (EV-2A)-Yes-Yes</v>
      </c>
      <c r="AE3" s="9"/>
      <c r="AF3" s="19" t="str">
        <f>$C$3</f>
        <v>Tiered (E1)-No-No</v>
      </c>
      <c r="AG3" s="19" t="str">
        <f>$D$3</f>
        <v>Tiered (E1 - All-Electric)-No-No</v>
      </c>
      <c r="AH3" s="19" t="str">
        <f>$E$3</f>
        <v>Time of Use (E-TOU-C)-No-No</v>
      </c>
      <c r="AI3" s="19" t="str">
        <f>$F$3</f>
        <v>Time of Use (E-TOU-C - All-Electric)-No-No</v>
      </c>
      <c r="AJ3" s="19" t="str">
        <f>$G$3</f>
        <v>Time of Use (E-TOU-B)-No-No</v>
      </c>
      <c r="AK3" s="19" t="str">
        <f>$H$3</f>
        <v>Time of Use (E-TOU-D)-No-No</v>
      </c>
      <c r="AL3" s="19" t="str">
        <f>$I$3</f>
        <v>Electric Vehicle (EV-2A)-No-No</v>
      </c>
      <c r="AM3" s="19" t="str">
        <f>$J$3</f>
        <v>Tiered (E1)-No-Yes</v>
      </c>
      <c r="AN3" s="19" t="str">
        <f>$K$3</f>
        <v>Tiered (E1 - All-Electric)-No-Yes</v>
      </c>
      <c r="AO3" s="19" t="str">
        <f>$L$3</f>
        <v>Time of Use (E-TOU-C)-No-Yes</v>
      </c>
      <c r="AP3" s="19" t="str">
        <f>$M$3</f>
        <v>Time of Use (E-TOU-C - All-Electric)-No-Yes</v>
      </c>
      <c r="AQ3" s="19" t="str">
        <f>$N$3</f>
        <v>Time of Use (E-TOU-B)-No-Yes</v>
      </c>
      <c r="AR3" s="19" t="str">
        <f>$O$3</f>
        <v>Time of Use (E-TOU-D)-No-Yes</v>
      </c>
      <c r="AS3" s="19" t="str">
        <f>$P$3</f>
        <v>Electric Vehicle (EV-2A)-No-Yes</v>
      </c>
      <c r="AT3" s="19" t="str">
        <f>$Q$3</f>
        <v>Tiered (E1)-Yes-No</v>
      </c>
      <c r="AU3" s="19" t="str">
        <f>$R$3</f>
        <v>Tiered (E1 - All-Electric)-Yes-No</v>
      </c>
      <c r="AV3" s="19" t="str">
        <f>$S$3</f>
        <v>Time of Use (E-TOU-C)-Yes-No</v>
      </c>
      <c r="AW3" s="19" t="str">
        <f>$T$3</f>
        <v>Time of Use (E-TOU-C - All-Electric)-Yes-No</v>
      </c>
      <c r="AX3" s="19" t="str">
        <f>$U$3</f>
        <v>Time of Use (E-TOU-B)-Yes-No</v>
      </c>
      <c r="AY3" s="19" t="str">
        <f>$V$3</f>
        <v>Time of Use (E-TOU-D)-Yes-No</v>
      </c>
      <c r="AZ3" s="19" t="str">
        <f>$W$3</f>
        <v>Electric Vehicle (EV-2A)-Yes-No</v>
      </c>
      <c r="BA3" s="19" t="str">
        <f>$X$3</f>
        <v>Tiered (E1)-Yes-Yes</v>
      </c>
      <c r="BB3" s="19" t="str">
        <f>$Y$3</f>
        <v>Tiered (E1 - All-Electric)-Yes-Yes</v>
      </c>
      <c r="BC3" s="19" t="str">
        <f>$Z$3</f>
        <v>Time of Use (E-TOU-C)-Yes-Yes</v>
      </c>
      <c r="BD3" s="19" t="str">
        <f>$AA$3</f>
        <v>Time of Use (E-TOU-C - All-Electric)-Yes-Yes</v>
      </c>
      <c r="BE3" s="19" t="str">
        <f>$AB$3</f>
        <v>Time of Use (E-TOU-B)-Yes-Yes</v>
      </c>
      <c r="BF3" s="19" t="str">
        <f>$AC$3</f>
        <v>Time of Use (E-TOU-D)-Yes-Yes</v>
      </c>
      <c r="BG3" s="19" t="str">
        <f>$AD$3</f>
        <v>Electric Vehicle (EV-2A)-Yes-Yes</v>
      </c>
      <c r="BH3" s="9"/>
      <c r="BI3" s="19" t="str">
        <f>$C$3</f>
        <v>Tiered (E1)-No-No</v>
      </c>
      <c r="BJ3" s="19" t="str">
        <f>$D$3</f>
        <v>Tiered (E1 - All-Electric)-No-No</v>
      </c>
      <c r="BK3" s="19" t="str">
        <f>$E$3</f>
        <v>Time of Use (E-TOU-C)-No-No</v>
      </c>
      <c r="BL3" s="19" t="str">
        <f>$F$3</f>
        <v>Time of Use (E-TOU-C - All-Electric)-No-No</v>
      </c>
      <c r="BM3" s="19" t="str">
        <f>$G$3</f>
        <v>Time of Use (E-TOU-B)-No-No</v>
      </c>
      <c r="BN3" s="19" t="str">
        <f>$H$3</f>
        <v>Time of Use (E-TOU-D)-No-No</v>
      </c>
      <c r="BO3" s="19" t="str">
        <f>$I$3</f>
        <v>Electric Vehicle (EV-2A)-No-No</v>
      </c>
      <c r="BP3" s="19" t="str">
        <f>$J$3</f>
        <v>Tiered (E1)-No-Yes</v>
      </c>
      <c r="BQ3" s="19" t="str">
        <f>$K$3</f>
        <v>Tiered (E1 - All-Electric)-No-Yes</v>
      </c>
      <c r="BR3" s="19" t="str">
        <f>$L$3</f>
        <v>Time of Use (E-TOU-C)-No-Yes</v>
      </c>
      <c r="BS3" s="19" t="str">
        <f>$M$3</f>
        <v>Time of Use (E-TOU-C - All-Electric)-No-Yes</v>
      </c>
      <c r="BT3" s="19" t="str">
        <f>$N$3</f>
        <v>Time of Use (E-TOU-B)-No-Yes</v>
      </c>
      <c r="BU3" s="19" t="str">
        <f>$O$3</f>
        <v>Time of Use (E-TOU-D)-No-Yes</v>
      </c>
      <c r="BV3" s="19" t="str">
        <f>$P$3</f>
        <v>Electric Vehicle (EV-2A)-No-Yes</v>
      </c>
      <c r="BW3" s="19" t="str">
        <f>$Q$3</f>
        <v>Tiered (E1)-Yes-No</v>
      </c>
      <c r="BX3" s="19" t="str">
        <f>$R$3</f>
        <v>Tiered (E1 - All-Electric)-Yes-No</v>
      </c>
      <c r="BY3" s="19" t="str">
        <f>$S$3</f>
        <v>Time of Use (E-TOU-C)-Yes-No</v>
      </c>
      <c r="BZ3" s="19" t="str">
        <f>$T$3</f>
        <v>Time of Use (E-TOU-C - All-Electric)-Yes-No</v>
      </c>
      <c r="CA3" s="19" t="str">
        <f>$U$3</f>
        <v>Time of Use (E-TOU-B)-Yes-No</v>
      </c>
      <c r="CB3" s="19" t="str">
        <f>$V$3</f>
        <v>Time of Use (E-TOU-D)-Yes-No</v>
      </c>
      <c r="CC3" s="19" t="str">
        <f>$W$3</f>
        <v>Electric Vehicle (EV-2A)-Yes-No</v>
      </c>
      <c r="CD3" s="19" t="str">
        <f>$X$3</f>
        <v>Tiered (E1)-Yes-Yes</v>
      </c>
      <c r="CE3" s="19" t="str">
        <f>$Y$3</f>
        <v>Tiered (E1 - All-Electric)-Yes-Yes</v>
      </c>
      <c r="CF3" s="19" t="str">
        <f>$Z$3</f>
        <v>Time of Use (E-TOU-C)-Yes-Yes</v>
      </c>
      <c r="CG3" s="19" t="str">
        <f>$AA$3</f>
        <v>Time of Use (E-TOU-C - All-Electric)-Yes-Yes</v>
      </c>
      <c r="CH3" s="19" t="str">
        <f>$AB$3</f>
        <v>Time of Use (E-TOU-B)-Yes-Yes</v>
      </c>
      <c r="CI3" s="19" t="str">
        <f>$AC$3</f>
        <v>Time of Use (E-TOU-D)-Yes-Yes</v>
      </c>
      <c r="CJ3" s="19" t="str">
        <f>$AD$3</f>
        <v>Electric Vehicle (EV-2A)-Yes-Yes</v>
      </c>
      <c r="CK3" s="9"/>
      <c r="CL3" s="19" t="str">
        <f>$C$3</f>
        <v>Tiered (E1)-No-No</v>
      </c>
      <c r="CM3" s="19" t="str">
        <f>$D$3</f>
        <v>Tiered (E1 - All-Electric)-No-No</v>
      </c>
      <c r="CN3" s="19" t="str">
        <f>$E$3</f>
        <v>Time of Use (E-TOU-C)-No-No</v>
      </c>
      <c r="CO3" s="19" t="str">
        <f>$F$3</f>
        <v>Time of Use (E-TOU-C - All-Electric)-No-No</v>
      </c>
      <c r="CP3" s="19" t="str">
        <f>$G$3</f>
        <v>Time of Use (E-TOU-B)-No-No</v>
      </c>
      <c r="CQ3" s="19" t="str">
        <f>$H$3</f>
        <v>Time of Use (E-TOU-D)-No-No</v>
      </c>
      <c r="CR3" s="19" t="str">
        <f>$I$3</f>
        <v>Electric Vehicle (EV-2A)-No-No</v>
      </c>
      <c r="CS3" s="19" t="str">
        <f>$J$3</f>
        <v>Tiered (E1)-No-Yes</v>
      </c>
      <c r="CT3" s="19" t="str">
        <f>$K$3</f>
        <v>Tiered (E1 - All-Electric)-No-Yes</v>
      </c>
      <c r="CU3" s="19" t="str">
        <f>$L$3</f>
        <v>Time of Use (E-TOU-C)-No-Yes</v>
      </c>
      <c r="CV3" s="19" t="str">
        <f>$M$3</f>
        <v>Time of Use (E-TOU-C - All-Electric)-No-Yes</v>
      </c>
      <c r="CW3" s="19" t="str">
        <f>$N$3</f>
        <v>Time of Use (E-TOU-B)-No-Yes</v>
      </c>
      <c r="CX3" s="19" t="str">
        <f>$O$3</f>
        <v>Time of Use (E-TOU-D)-No-Yes</v>
      </c>
      <c r="CY3" s="19" t="str">
        <f>$P$3</f>
        <v>Electric Vehicle (EV-2A)-No-Yes</v>
      </c>
      <c r="CZ3" s="19" t="str">
        <f>$Q$3</f>
        <v>Tiered (E1)-Yes-No</v>
      </c>
      <c r="DA3" s="19" t="str">
        <f>$R$3</f>
        <v>Tiered (E1 - All-Electric)-Yes-No</v>
      </c>
      <c r="DB3" s="19" t="str">
        <f>$S$3</f>
        <v>Time of Use (E-TOU-C)-Yes-No</v>
      </c>
      <c r="DC3" s="19" t="str">
        <f>$T$3</f>
        <v>Time of Use (E-TOU-C - All-Electric)-Yes-No</v>
      </c>
      <c r="DD3" s="19" t="str">
        <f>$U$3</f>
        <v>Time of Use (E-TOU-B)-Yes-No</v>
      </c>
      <c r="DE3" s="19" t="str">
        <f>$V$3</f>
        <v>Time of Use (E-TOU-D)-Yes-No</v>
      </c>
      <c r="DF3" s="19" t="str">
        <f>$W$3</f>
        <v>Electric Vehicle (EV-2A)-Yes-No</v>
      </c>
      <c r="DG3" s="19" t="str">
        <f>$X$3</f>
        <v>Tiered (E1)-Yes-Yes</v>
      </c>
      <c r="DH3" s="19" t="str">
        <f>$Y$3</f>
        <v>Tiered (E1 - All-Electric)-Yes-Yes</v>
      </c>
      <c r="DI3" s="19" t="str">
        <f>$Z$3</f>
        <v>Time of Use (E-TOU-C)-Yes-Yes</v>
      </c>
      <c r="DJ3" s="19" t="str">
        <f>$AA$3</f>
        <v>Time of Use (E-TOU-C - All-Electric)-Yes-Yes</v>
      </c>
      <c r="DK3" s="19" t="str">
        <f>$AB$3</f>
        <v>Time of Use (E-TOU-B)-Yes-Yes</v>
      </c>
      <c r="DL3" s="19" t="str">
        <f>$AC$3</f>
        <v>Time of Use (E-TOU-D)-Yes-Yes</v>
      </c>
      <c r="DM3" s="19" t="str">
        <f>$AD$3</f>
        <v>Electric Vehicle (EV-2A)-Yes-Yes</v>
      </c>
      <c r="DN3" s="9"/>
      <c r="DO3" s="19" t="str">
        <f>$C$3</f>
        <v>Tiered (E1)-No-No</v>
      </c>
      <c r="DP3" s="19" t="str">
        <f>$D$3</f>
        <v>Tiered (E1 - All-Electric)-No-No</v>
      </c>
      <c r="DQ3" s="19" t="str">
        <f>$E$3</f>
        <v>Time of Use (E-TOU-C)-No-No</v>
      </c>
      <c r="DR3" s="19" t="str">
        <f>$F$3</f>
        <v>Time of Use (E-TOU-C - All-Electric)-No-No</v>
      </c>
      <c r="DS3" s="19" t="str">
        <f>$G$3</f>
        <v>Time of Use (E-TOU-B)-No-No</v>
      </c>
      <c r="DT3" s="19" t="str">
        <f>$H$3</f>
        <v>Time of Use (E-TOU-D)-No-No</v>
      </c>
      <c r="DU3" s="19" t="str">
        <f>$I$3</f>
        <v>Electric Vehicle (EV-2A)-No-No</v>
      </c>
      <c r="DV3" s="19" t="str">
        <f>$J$3</f>
        <v>Tiered (E1)-No-Yes</v>
      </c>
      <c r="DW3" s="19" t="str">
        <f>$K$3</f>
        <v>Tiered (E1 - All-Electric)-No-Yes</v>
      </c>
      <c r="DX3" s="19" t="str">
        <f>$L$3</f>
        <v>Time of Use (E-TOU-C)-No-Yes</v>
      </c>
      <c r="DY3" s="19" t="str">
        <f>$M$3</f>
        <v>Time of Use (E-TOU-C - All-Electric)-No-Yes</v>
      </c>
      <c r="DZ3" s="19" t="str">
        <f>$N$3</f>
        <v>Time of Use (E-TOU-B)-No-Yes</v>
      </c>
      <c r="EA3" s="19" t="str">
        <f>$O$3</f>
        <v>Time of Use (E-TOU-D)-No-Yes</v>
      </c>
      <c r="EB3" s="19" t="str">
        <f>$P$3</f>
        <v>Electric Vehicle (EV-2A)-No-Yes</v>
      </c>
      <c r="EC3" s="19" t="str">
        <f>$Q$3</f>
        <v>Tiered (E1)-Yes-No</v>
      </c>
      <c r="ED3" s="19" t="str">
        <f>$R$3</f>
        <v>Tiered (E1 - All-Electric)-Yes-No</v>
      </c>
      <c r="EE3" s="19" t="str">
        <f>$S$3</f>
        <v>Time of Use (E-TOU-C)-Yes-No</v>
      </c>
      <c r="EF3" s="19" t="str">
        <f>$T$3</f>
        <v>Time of Use (E-TOU-C - All-Electric)-Yes-No</v>
      </c>
      <c r="EG3" s="19" t="str">
        <f>$U$3</f>
        <v>Time of Use (E-TOU-B)-Yes-No</v>
      </c>
      <c r="EH3" s="19" t="str">
        <f>$V$3</f>
        <v>Time of Use (E-TOU-D)-Yes-No</v>
      </c>
      <c r="EI3" s="19" t="str">
        <f>$W$3</f>
        <v>Electric Vehicle (EV-2A)-Yes-No</v>
      </c>
      <c r="EJ3" s="19" t="str">
        <f>$X$3</f>
        <v>Tiered (E1)-Yes-Yes</v>
      </c>
      <c r="EK3" s="19" t="str">
        <f>$Y$3</f>
        <v>Tiered (E1 - All-Electric)-Yes-Yes</v>
      </c>
      <c r="EL3" s="19" t="str">
        <f>$Z$3</f>
        <v>Time of Use (E-TOU-C)-Yes-Yes</v>
      </c>
      <c r="EM3" s="19" t="str">
        <f>$AA$3</f>
        <v>Time of Use (E-TOU-C - All-Electric)-Yes-Yes</v>
      </c>
      <c r="EN3" s="19" t="str">
        <f>$AB$3</f>
        <v>Time of Use (E-TOU-B)-Yes-Yes</v>
      </c>
      <c r="EO3" s="19" t="str">
        <f>$AC$3</f>
        <v>Time of Use (E-TOU-D)-Yes-Yes</v>
      </c>
      <c r="EP3" s="19" t="str">
        <f>$AD$3</f>
        <v>Electric Vehicle (EV-2A)-Yes-Yes</v>
      </c>
      <c r="EQ3" s="9"/>
      <c r="ER3" s="19" t="str">
        <f>$C$3</f>
        <v>Tiered (E1)-No-No</v>
      </c>
      <c r="ES3" s="19" t="str">
        <f>$D$3</f>
        <v>Tiered (E1 - All-Electric)-No-No</v>
      </c>
      <c r="ET3" s="19" t="str">
        <f>$E$3</f>
        <v>Time of Use (E-TOU-C)-No-No</v>
      </c>
      <c r="EU3" s="19" t="str">
        <f>$F$3</f>
        <v>Time of Use (E-TOU-C - All-Electric)-No-No</v>
      </c>
      <c r="EV3" s="19" t="str">
        <f>$G$3</f>
        <v>Time of Use (E-TOU-B)-No-No</v>
      </c>
      <c r="EW3" s="19" t="str">
        <f>$H$3</f>
        <v>Time of Use (E-TOU-D)-No-No</v>
      </c>
      <c r="EX3" s="19" t="str">
        <f>$I$3</f>
        <v>Electric Vehicle (EV-2A)-No-No</v>
      </c>
      <c r="EY3" s="19" t="str">
        <f>$J$3</f>
        <v>Tiered (E1)-No-Yes</v>
      </c>
      <c r="EZ3" s="19" t="str">
        <f>$K$3</f>
        <v>Tiered (E1 - All-Electric)-No-Yes</v>
      </c>
      <c r="FA3" s="19" t="str">
        <f>$L$3</f>
        <v>Time of Use (E-TOU-C)-No-Yes</v>
      </c>
      <c r="FB3" s="19" t="str">
        <f>$M$3</f>
        <v>Time of Use (E-TOU-C - All-Electric)-No-Yes</v>
      </c>
      <c r="FC3" s="19" t="str">
        <f>$N$3</f>
        <v>Time of Use (E-TOU-B)-No-Yes</v>
      </c>
      <c r="FD3" s="19" t="str">
        <f>$O$3</f>
        <v>Time of Use (E-TOU-D)-No-Yes</v>
      </c>
      <c r="FE3" s="19" t="str">
        <f>$P$3</f>
        <v>Electric Vehicle (EV-2A)-No-Yes</v>
      </c>
      <c r="FF3" s="19" t="str">
        <f>$Q$3</f>
        <v>Tiered (E1)-Yes-No</v>
      </c>
      <c r="FG3" s="19" t="str">
        <f>$R$3</f>
        <v>Tiered (E1 - All-Electric)-Yes-No</v>
      </c>
      <c r="FH3" s="19" t="str">
        <f>$S$3</f>
        <v>Time of Use (E-TOU-C)-Yes-No</v>
      </c>
      <c r="FI3" s="19" t="str">
        <f>$T$3</f>
        <v>Time of Use (E-TOU-C - All-Electric)-Yes-No</v>
      </c>
      <c r="FJ3" s="19" t="str">
        <f>$U$3</f>
        <v>Time of Use (E-TOU-B)-Yes-No</v>
      </c>
      <c r="FK3" s="19" t="str">
        <f>$V$3</f>
        <v>Time of Use (E-TOU-D)-Yes-No</v>
      </c>
      <c r="FL3" s="19" t="str">
        <f>$W$3</f>
        <v>Electric Vehicle (EV-2A)-Yes-No</v>
      </c>
      <c r="FM3" s="19" t="str">
        <f>$X$3</f>
        <v>Tiered (E1)-Yes-Yes</v>
      </c>
      <c r="FN3" s="19" t="str">
        <f>$Y$3</f>
        <v>Tiered (E1 - All-Electric)-Yes-Yes</v>
      </c>
      <c r="FO3" s="19" t="str">
        <f>$Z$3</f>
        <v>Time of Use (E-TOU-C)-Yes-Yes</v>
      </c>
      <c r="FP3" s="19" t="str">
        <f>$AA$3</f>
        <v>Time of Use (E-TOU-C - All-Electric)-Yes-Yes</v>
      </c>
      <c r="FQ3" s="19" t="str">
        <f>$AB$3</f>
        <v>Time of Use (E-TOU-B)-Yes-Yes</v>
      </c>
      <c r="FR3" s="19" t="str">
        <f>$AC$3</f>
        <v>Time of Use (E-TOU-D)-Yes-Yes</v>
      </c>
      <c r="FS3" s="19" t="str">
        <f>$AD$3</f>
        <v>Electric Vehicle (EV-2A)-Yes-Yes</v>
      </c>
      <c r="FT3" s="9"/>
      <c r="FU3" s="19" t="str">
        <f>$C$3</f>
        <v>Tiered (E1)-No-No</v>
      </c>
      <c r="FV3" s="19" t="str">
        <f>$D$3</f>
        <v>Tiered (E1 - All-Electric)-No-No</v>
      </c>
      <c r="FW3" s="19" t="str">
        <f>$E$3</f>
        <v>Time of Use (E-TOU-C)-No-No</v>
      </c>
      <c r="FX3" s="19" t="str">
        <f>$F$3</f>
        <v>Time of Use (E-TOU-C - All-Electric)-No-No</v>
      </c>
      <c r="FY3" s="19" t="str">
        <f>$G$3</f>
        <v>Time of Use (E-TOU-B)-No-No</v>
      </c>
      <c r="FZ3" s="19" t="str">
        <f>$H$3</f>
        <v>Time of Use (E-TOU-D)-No-No</v>
      </c>
      <c r="GA3" s="19" t="str">
        <f>$I$3</f>
        <v>Electric Vehicle (EV-2A)-No-No</v>
      </c>
      <c r="GB3" s="19" t="str">
        <f>$J$3</f>
        <v>Tiered (E1)-No-Yes</v>
      </c>
      <c r="GC3" s="19" t="str">
        <f>$K$3</f>
        <v>Tiered (E1 - All-Electric)-No-Yes</v>
      </c>
      <c r="GD3" s="19" t="str">
        <f>$L$3</f>
        <v>Time of Use (E-TOU-C)-No-Yes</v>
      </c>
      <c r="GE3" s="19" t="str">
        <f>$M$3</f>
        <v>Time of Use (E-TOU-C - All-Electric)-No-Yes</v>
      </c>
      <c r="GF3" s="19" t="str">
        <f>$N$3</f>
        <v>Time of Use (E-TOU-B)-No-Yes</v>
      </c>
      <c r="GG3" s="19" t="str">
        <f>$O$3</f>
        <v>Time of Use (E-TOU-D)-No-Yes</v>
      </c>
      <c r="GH3" s="19" t="str">
        <f>$P$3</f>
        <v>Electric Vehicle (EV-2A)-No-Yes</v>
      </c>
      <c r="GI3" s="19" t="str">
        <f>$Q$3</f>
        <v>Tiered (E1)-Yes-No</v>
      </c>
      <c r="GJ3" s="19" t="str">
        <f>$R$3</f>
        <v>Tiered (E1 - All-Electric)-Yes-No</v>
      </c>
      <c r="GK3" s="19" t="str">
        <f>$S$3</f>
        <v>Time of Use (E-TOU-C)-Yes-No</v>
      </c>
      <c r="GL3" s="19" t="str">
        <f>$T$3</f>
        <v>Time of Use (E-TOU-C - All-Electric)-Yes-No</v>
      </c>
      <c r="GM3" s="19" t="str">
        <f>$U$3</f>
        <v>Time of Use (E-TOU-B)-Yes-No</v>
      </c>
      <c r="GN3" s="19" t="str">
        <f>$V$3</f>
        <v>Time of Use (E-TOU-D)-Yes-No</v>
      </c>
      <c r="GO3" s="19" t="str">
        <f>$W$3</f>
        <v>Electric Vehicle (EV-2A)-Yes-No</v>
      </c>
      <c r="GP3" s="19" t="str">
        <f>$X$3</f>
        <v>Tiered (E1)-Yes-Yes</v>
      </c>
      <c r="GQ3" s="19" t="str">
        <f>$Y$3</f>
        <v>Tiered (E1 - All-Electric)-Yes-Yes</v>
      </c>
      <c r="GR3" s="19" t="str">
        <f>$Z$3</f>
        <v>Time of Use (E-TOU-C)-Yes-Yes</v>
      </c>
      <c r="GS3" s="19" t="str">
        <f>$AA$3</f>
        <v>Time of Use (E-TOU-C - All-Electric)-Yes-Yes</v>
      </c>
      <c r="GT3" s="19" t="str">
        <f>$AB$3</f>
        <v>Time of Use (E-TOU-B)-Yes-Yes</v>
      </c>
      <c r="GU3" s="19" t="str">
        <f>$AC$3</f>
        <v>Time of Use (E-TOU-D)-Yes-Yes</v>
      </c>
      <c r="GV3" s="19" t="str">
        <f>$AD$3</f>
        <v>Electric Vehicle (EV-2A)-Yes-Yes</v>
      </c>
      <c r="GW3" s="9"/>
      <c r="GX3" s="19" t="str">
        <f>$C$3</f>
        <v>Tiered (E1)-No-No</v>
      </c>
      <c r="GY3" s="19" t="str">
        <f>$D$3</f>
        <v>Tiered (E1 - All-Electric)-No-No</v>
      </c>
      <c r="GZ3" s="19" t="str">
        <f>$E$3</f>
        <v>Time of Use (E-TOU-C)-No-No</v>
      </c>
      <c r="HA3" s="19" t="str">
        <f>$F$3</f>
        <v>Time of Use (E-TOU-C - All-Electric)-No-No</v>
      </c>
      <c r="HB3" s="19" t="str">
        <f>$G$3</f>
        <v>Time of Use (E-TOU-B)-No-No</v>
      </c>
      <c r="HC3" s="19" t="str">
        <f>$H$3</f>
        <v>Time of Use (E-TOU-D)-No-No</v>
      </c>
      <c r="HD3" s="19" t="str">
        <f>$I$3</f>
        <v>Electric Vehicle (EV-2A)-No-No</v>
      </c>
      <c r="HE3" s="19" t="str">
        <f>$J$3</f>
        <v>Tiered (E1)-No-Yes</v>
      </c>
      <c r="HF3" s="19" t="str">
        <f>$K$3</f>
        <v>Tiered (E1 - All-Electric)-No-Yes</v>
      </c>
      <c r="HG3" s="19" t="str">
        <f>$L$3</f>
        <v>Time of Use (E-TOU-C)-No-Yes</v>
      </c>
      <c r="HH3" s="19" t="str">
        <f>$M$3</f>
        <v>Time of Use (E-TOU-C - All-Electric)-No-Yes</v>
      </c>
      <c r="HI3" s="19" t="str">
        <f>$N$3</f>
        <v>Time of Use (E-TOU-B)-No-Yes</v>
      </c>
      <c r="HJ3" s="19" t="str">
        <f>$O$3</f>
        <v>Time of Use (E-TOU-D)-No-Yes</v>
      </c>
      <c r="HK3" s="19" t="str">
        <f>$P$3</f>
        <v>Electric Vehicle (EV-2A)-No-Yes</v>
      </c>
      <c r="HL3" s="19" t="str">
        <f>$Q$3</f>
        <v>Tiered (E1)-Yes-No</v>
      </c>
      <c r="HM3" s="19" t="str">
        <f>$R$3</f>
        <v>Tiered (E1 - All-Electric)-Yes-No</v>
      </c>
      <c r="HN3" s="19" t="str">
        <f>$S$3</f>
        <v>Time of Use (E-TOU-C)-Yes-No</v>
      </c>
      <c r="HO3" s="19" t="str">
        <f>$T$3</f>
        <v>Time of Use (E-TOU-C - All-Electric)-Yes-No</v>
      </c>
      <c r="HP3" s="19" t="str">
        <f>$U$3</f>
        <v>Time of Use (E-TOU-B)-Yes-No</v>
      </c>
      <c r="HQ3" s="19" t="str">
        <f>$V$3</f>
        <v>Time of Use (E-TOU-D)-Yes-No</v>
      </c>
      <c r="HR3" s="19" t="str">
        <f>$W$3</f>
        <v>Electric Vehicle (EV-2A)-Yes-No</v>
      </c>
      <c r="HS3" s="19" t="str">
        <f>$X$3</f>
        <v>Tiered (E1)-Yes-Yes</v>
      </c>
      <c r="HT3" s="19" t="str">
        <f>$Y$3</f>
        <v>Tiered (E1 - All-Electric)-Yes-Yes</v>
      </c>
      <c r="HU3" s="19" t="str">
        <f>$Z$3</f>
        <v>Time of Use (E-TOU-C)-Yes-Yes</v>
      </c>
      <c r="HV3" s="19" t="str">
        <f>$AA$3</f>
        <v>Time of Use (E-TOU-C - All-Electric)-Yes-Yes</v>
      </c>
      <c r="HW3" s="19" t="str">
        <f>$AB$3</f>
        <v>Time of Use (E-TOU-B)-Yes-Yes</v>
      </c>
      <c r="HX3" s="19" t="str">
        <f>$AC$3</f>
        <v>Time of Use (E-TOU-D)-Yes-Yes</v>
      </c>
      <c r="HY3" s="19" t="str">
        <f>$AD$3</f>
        <v>Electric Vehicle (EV-2A)-Yes-Yes</v>
      </c>
      <c r="HZ3" s="9"/>
      <c r="IA3" s="19" t="str">
        <f>$C$3</f>
        <v>Tiered (E1)-No-No</v>
      </c>
      <c r="IB3" s="19" t="str">
        <f>$D$3</f>
        <v>Tiered (E1 - All-Electric)-No-No</v>
      </c>
      <c r="IC3" s="19" t="str">
        <f>$E$3</f>
        <v>Time of Use (E-TOU-C)-No-No</v>
      </c>
      <c r="ID3" s="19" t="str">
        <f>$F$3</f>
        <v>Time of Use (E-TOU-C - All-Electric)-No-No</v>
      </c>
      <c r="IE3" s="19" t="str">
        <f>$G$3</f>
        <v>Time of Use (E-TOU-B)-No-No</v>
      </c>
      <c r="IF3" s="19" t="str">
        <f>$H$3</f>
        <v>Time of Use (E-TOU-D)-No-No</v>
      </c>
      <c r="IG3" s="19" t="str">
        <f>$I$3</f>
        <v>Electric Vehicle (EV-2A)-No-No</v>
      </c>
      <c r="IH3" s="19" t="str">
        <f>$J$3</f>
        <v>Tiered (E1)-No-Yes</v>
      </c>
      <c r="II3" s="19" t="str">
        <f>$K$3</f>
        <v>Tiered (E1 - All-Electric)-No-Yes</v>
      </c>
      <c r="IJ3" s="19" t="str">
        <f>$L$3</f>
        <v>Time of Use (E-TOU-C)-No-Yes</v>
      </c>
      <c r="IK3" s="19" t="str">
        <f>$M$3</f>
        <v>Time of Use (E-TOU-C - All-Electric)-No-Yes</v>
      </c>
      <c r="IL3" s="19" t="str">
        <f>$N$3</f>
        <v>Time of Use (E-TOU-B)-No-Yes</v>
      </c>
      <c r="IM3" s="19" t="str">
        <f>$O$3</f>
        <v>Time of Use (E-TOU-D)-No-Yes</v>
      </c>
      <c r="IN3" s="19" t="str">
        <f>$P$3</f>
        <v>Electric Vehicle (EV-2A)-No-Yes</v>
      </c>
      <c r="IO3" s="19" t="str">
        <f>$Q$3</f>
        <v>Tiered (E1)-Yes-No</v>
      </c>
      <c r="IP3" s="19" t="str">
        <f>$R$3</f>
        <v>Tiered (E1 - All-Electric)-Yes-No</v>
      </c>
      <c r="IQ3" s="19" t="str">
        <f>$S$3</f>
        <v>Time of Use (E-TOU-C)-Yes-No</v>
      </c>
      <c r="IR3" s="19" t="str">
        <f>$T$3</f>
        <v>Time of Use (E-TOU-C - All-Electric)-Yes-No</v>
      </c>
      <c r="IS3" s="19" t="str">
        <f>$U$3</f>
        <v>Time of Use (E-TOU-B)-Yes-No</v>
      </c>
      <c r="IT3" s="19" t="str">
        <f>$V$3</f>
        <v>Time of Use (E-TOU-D)-Yes-No</v>
      </c>
      <c r="IU3" s="19" t="str">
        <f>$W$3</f>
        <v>Electric Vehicle (EV-2A)-Yes-No</v>
      </c>
      <c r="IV3" s="19" t="str">
        <f>$X$3</f>
        <v>Tiered (E1)-Yes-Yes</v>
      </c>
      <c r="IW3" s="19" t="str">
        <f>$Y$3</f>
        <v>Tiered (E1 - All-Electric)-Yes-Yes</v>
      </c>
      <c r="IX3" s="19" t="str">
        <f>$Z$3</f>
        <v>Time of Use (E-TOU-C)-Yes-Yes</v>
      </c>
      <c r="IY3" s="19" t="str">
        <f>$AA$3</f>
        <v>Time of Use (E-TOU-C - All-Electric)-Yes-Yes</v>
      </c>
      <c r="IZ3" s="19" t="str">
        <f>$AB$3</f>
        <v>Time of Use (E-TOU-B)-Yes-Yes</v>
      </c>
      <c r="JA3" s="19" t="str">
        <f>$AC$3</f>
        <v>Time of Use (E-TOU-D)-Yes-Yes</v>
      </c>
      <c r="JB3" s="19" t="str">
        <f>$AD$3</f>
        <v>Electric Vehicle (EV-2A)-Yes-Yes</v>
      </c>
      <c r="JC3" s="9"/>
      <c r="JD3" s="19" t="str">
        <f>$C$3</f>
        <v>Tiered (E1)-No-No</v>
      </c>
      <c r="JE3" s="19" t="str">
        <f>$D$3</f>
        <v>Tiered (E1 - All-Electric)-No-No</v>
      </c>
      <c r="JF3" s="19" t="str">
        <f>$E$3</f>
        <v>Time of Use (E-TOU-C)-No-No</v>
      </c>
      <c r="JG3" s="19" t="str">
        <f>$F$3</f>
        <v>Time of Use (E-TOU-C - All-Electric)-No-No</v>
      </c>
      <c r="JH3" s="19" t="str">
        <f>$G$3</f>
        <v>Time of Use (E-TOU-B)-No-No</v>
      </c>
      <c r="JI3" s="19" t="str">
        <f>$H$3</f>
        <v>Time of Use (E-TOU-D)-No-No</v>
      </c>
      <c r="JJ3" s="19" t="str">
        <f>$I$3</f>
        <v>Electric Vehicle (EV-2A)-No-No</v>
      </c>
      <c r="JK3" s="19" t="str">
        <f>$J$3</f>
        <v>Tiered (E1)-No-Yes</v>
      </c>
      <c r="JL3" s="19" t="str">
        <f>$K$3</f>
        <v>Tiered (E1 - All-Electric)-No-Yes</v>
      </c>
      <c r="JM3" s="19" t="str">
        <f>$L$3</f>
        <v>Time of Use (E-TOU-C)-No-Yes</v>
      </c>
      <c r="JN3" s="19" t="str">
        <f>$M$3</f>
        <v>Time of Use (E-TOU-C - All-Electric)-No-Yes</v>
      </c>
      <c r="JO3" s="19" t="str">
        <f>$N$3</f>
        <v>Time of Use (E-TOU-B)-No-Yes</v>
      </c>
      <c r="JP3" s="19" t="str">
        <f>$O$3</f>
        <v>Time of Use (E-TOU-D)-No-Yes</v>
      </c>
      <c r="JQ3" s="19" t="str">
        <f>$P$3</f>
        <v>Electric Vehicle (EV-2A)-No-Yes</v>
      </c>
      <c r="JR3" s="19" t="str">
        <f>$Q$3</f>
        <v>Tiered (E1)-Yes-No</v>
      </c>
      <c r="JS3" s="19" t="str">
        <f>$R$3</f>
        <v>Tiered (E1 - All-Electric)-Yes-No</v>
      </c>
      <c r="JT3" s="19" t="str">
        <f>$S$3</f>
        <v>Time of Use (E-TOU-C)-Yes-No</v>
      </c>
      <c r="JU3" s="19" t="str">
        <f>$T$3</f>
        <v>Time of Use (E-TOU-C - All-Electric)-Yes-No</v>
      </c>
      <c r="JV3" s="19" t="str">
        <f>$U$3</f>
        <v>Time of Use (E-TOU-B)-Yes-No</v>
      </c>
      <c r="JW3" s="19" t="str">
        <f>$V$3</f>
        <v>Time of Use (E-TOU-D)-Yes-No</v>
      </c>
      <c r="JX3" s="19" t="str">
        <f>$W$3</f>
        <v>Electric Vehicle (EV-2A)-Yes-No</v>
      </c>
      <c r="JY3" s="19" t="str">
        <f>$X$3</f>
        <v>Tiered (E1)-Yes-Yes</v>
      </c>
      <c r="JZ3" s="19" t="str">
        <f>$Y$3</f>
        <v>Tiered (E1 - All-Electric)-Yes-Yes</v>
      </c>
      <c r="KA3" s="19" t="str">
        <f>$Z$3</f>
        <v>Time of Use (E-TOU-C)-Yes-Yes</v>
      </c>
      <c r="KB3" s="19" t="str">
        <f>$AA$3</f>
        <v>Time of Use (E-TOU-C - All-Electric)-Yes-Yes</v>
      </c>
      <c r="KC3" s="19" t="str">
        <f>$AB$3</f>
        <v>Time of Use (E-TOU-B)-Yes-Yes</v>
      </c>
      <c r="KD3" s="19" t="str">
        <f>$AC$3</f>
        <v>Time of Use (E-TOU-D)-Yes-Yes</v>
      </c>
      <c r="KE3" s="19" t="str">
        <f>$AD$3</f>
        <v>Electric Vehicle (EV-2A)-Yes-Yes</v>
      </c>
      <c r="KF3" s="9"/>
    </row>
    <row r="4" spans="2:292" ht="18">
      <c r="B4" s="4" t="str">
        <f>$B$55</f>
        <v>No Cooling with Space Heater</v>
      </c>
      <c r="C4" s="17">
        <v>4806.6994038825187</v>
      </c>
      <c r="D4" s="17">
        <v>4352.6217393648722</v>
      </c>
      <c r="E4" s="17">
        <v>4338.8601957327619</v>
      </c>
      <c r="F4" s="22">
        <v>4158.6959399833286</v>
      </c>
      <c r="G4" s="22">
        <v>3916.623954640444</v>
      </c>
      <c r="H4" s="22">
        <v>4154.9198003388256</v>
      </c>
      <c r="I4" s="22">
        <v>3500.2428507533909</v>
      </c>
      <c r="J4" s="101">
        <v>4598.1855277814921</v>
      </c>
      <c r="K4" s="101">
        <v>4179.4119941979043</v>
      </c>
      <c r="L4" s="101">
        <v>4162.1292624301423</v>
      </c>
      <c r="M4" s="101">
        <v>3981.4571576202143</v>
      </c>
      <c r="N4" s="101">
        <v>3767.4116295940994</v>
      </c>
      <c r="O4" s="101">
        <v>3997.1764220726473</v>
      </c>
      <c r="P4" s="101">
        <v>3264.9369638848011</v>
      </c>
      <c r="Q4" s="22">
        <v>4236.4338905299783</v>
      </c>
      <c r="R4" s="22">
        <v>3844.1687918002349</v>
      </c>
      <c r="S4" s="22">
        <v>3826.724674333941</v>
      </c>
      <c r="T4" s="22">
        <v>3646.0946680085644</v>
      </c>
      <c r="U4" s="22">
        <v>3473.9888969976719</v>
      </c>
      <c r="V4" s="22">
        <v>3704.2807966582168</v>
      </c>
      <c r="W4" s="22">
        <v>3113.5208323281176</v>
      </c>
      <c r="X4" s="101">
        <v>4030.6434404107545</v>
      </c>
      <c r="Y4" s="101">
        <v>3673.9302681728054</v>
      </c>
      <c r="Z4" s="101">
        <v>3652.5682378588826</v>
      </c>
      <c r="AA4" s="101">
        <v>3472.0174154024926</v>
      </c>
      <c r="AB4" s="101">
        <v>3326.5640345479028</v>
      </c>
      <c r="AC4" s="101">
        <v>3548.3913699652367</v>
      </c>
      <c r="AD4" s="101">
        <v>2881.1685765900229</v>
      </c>
      <c r="AE4" s="9"/>
      <c r="AF4" s="17">
        <v>3102.5175389785345</v>
      </c>
      <c r="AG4" s="17">
        <v>2961.9663544372338</v>
      </c>
      <c r="AH4" s="17">
        <v>2883.0674617132318</v>
      </c>
      <c r="AI4" s="22">
        <v>2798.2769537654053</v>
      </c>
      <c r="AJ4" s="22">
        <v>2710.0901094769538</v>
      </c>
      <c r="AK4" s="22">
        <v>2897.5751322660826</v>
      </c>
      <c r="AL4" s="22">
        <v>2418.9232599594548</v>
      </c>
      <c r="AM4" s="101">
        <v>3006.6519265275697</v>
      </c>
      <c r="AN4" s="101">
        <v>2879.9958324862441</v>
      </c>
      <c r="AO4" s="101">
        <v>2800.7302069088232</v>
      </c>
      <c r="AP4" s="101">
        <v>2715.5006889584379</v>
      </c>
      <c r="AQ4" s="101">
        <v>2641.0205164601393</v>
      </c>
      <c r="AR4" s="101">
        <v>2823.6829862218351</v>
      </c>
      <c r="AS4" s="101">
        <v>2308.0763848812317</v>
      </c>
      <c r="AT4" s="22">
        <v>2638.1247709222398</v>
      </c>
      <c r="AU4" s="22">
        <v>2529.1932234602755</v>
      </c>
      <c r="AV4" s="22">
        <v>2441.664561717781</v>
      </c>
      <c r="AW4" s="22">
        <v>2365.6489327074428</v>
      </c>
      <c r="AX4" s="22">
        <v>2295.8398985552822</v>
      </c>
      <c r="AY4" s="22">
        <v>2477.4321970542424</v>
      </c>
      <c r="AZ4" s="22">
        <v>2056.3485410784256</v>
      </c>
      <c r="BA4" s="101">
        <v>2544.7742621892062</v>
      </c>
      <c r="BB4" s="101">
        <v>2447.5484729203749</v>
      </c>
      <c r="BC4" s="101">
        <v>2358.7719625025584</v>
      </c>
      <c r="BD4" s="101">
        <v>2283.2917624487136</v>
      </c>
      <c r="BE4" s="101">
        <v>2226.5735984265734</v>
      </c>
      <c r="BF4" s="101">
        <v>2403.3225432233839</v>
      </c>
      <c r="BG4" s="101">
        <v>1945.3583343207852</v>
      </c>
      <c r="BH4" s="10"/>
      <c r="BI4" s="17">
        <v>2899.2904751877718</v>
      </c>
      <c r="BJ4" s="17">
        <v>2724.955579417172</v>
      </c>
      <c r="BK4" s="17">
        <v>2698.8996147433841</v>
      </c>
      <c r="BL4" s="22">
        <v>2593.2793452361861</v>
      </c>
      <c r="BM4" s="22">
        <v>2501.4872062627142</v>
      </c>
      <c r="BN4" s="22">
        <v>2656.8741047642143</v>
      </c>
      <c r="BO4" s="22">
        <v>2260.8023725842763</v>
      </c>
      <c r="BP4" s="101">
        <v>2787.2358266998581</v>
      </c>
      <c r="BQ4" s="101">
        <v>2627.2690386459926</v>
      </c>
      <c r="BR4" s="101">
        <v>2600.9648272337758</v>
      </c>
      <c r="BS4" s="101">
        <v>2494.6286303259344</v>
      </c>
      <c r="BT4" s="101">
        <v>2418.8333896905388</v>
      </c>
      <c r="BU4" s="101">
        <v>2568.8154767905812</v>
      </c>
      <c r="BV4" s="101">
        <v>2130.036709357234</v>
      </c>
      <c r="BW4" s="22">
        <v>2426.0015359383251</v>
      </c>
      <c r="BX4" s="22">
        <v>2286.4168598694814</v>
      </c>
      <c r="BY4" s="22">
        <v>2245.5412320343512</v>
      </c>
      <c r="BZ4" s="22">
        <v>2151.2951206584139</v>
      </c>
      <c r="CA4" s="22">
        <v>2102.9748899245797</v>
      </c>
      <c r="CB4" s="22">
        <v>2253.4021685907082</v>
      </c>
      <c r="CC4" s="22">
        <v>1912.066875223097</v>
      </c>
      <c r="CD4" s="101">
        <v>2314.4119584698296</v>
      </c>
      <c r="CE4" s="101">
        <v>2190.4483546872275</v>
      </c>
      <c r="CF4" s="101">
        <v>2147.6588272185541</v>
      </c>
      <c r="CG4" s="101">
        <v>2054.6145290357322</v>
      </c>
      <c r="CH4" s="101">
        <v>2020.3104029174438</v>
      </c>
      <c r="CI4" s="101">
        <v>2165.3234353405992</v>
      </c>
      <c r="CJ4" s="101">
        <v>1781.453301445679</v>
      </c>
      <c r="CK4" s="10"/>
      <c r="CL4" s="17">
        <v>2534.2591422638811</v>
      </c>
      <c r="CM4" s="17">
        <v>2455.9316365466912</v>
      </c>
      <c r="CN4" s="17">
        <v>2395.4722615027576</v>
      </c>
      <c r="CO4" s="22">
        <v>2320.2030516201953</v>
      </c>
      <c r="CP4" s="22">
        <v>2289.9186438169359</v>
      </c>
      <c r="CQ4" s="22">
        <v>2441.1474076020822</v>
      </c>
      <c r="CR4" s="22">
        <v>2043.2798194930801</v>
      </c>
      <c r="CS4" s="101">
        <v>2463.3521641675075</v>
      </c>
      <c r="CT4" s="101">
        <v>2393.0080744086758</v>
      </c>
      <c r="CU4" s="101">
        <v>2331.6974967174929</v>
      </c>
      <c r="CV4" s="101">
        <v>2257.1023171859729</v>
      </c>
      <c r="CW4" s="101">
        <v>2236.2747123876488</v>
      </c>
      <c r="CX4" s="101">
        <v>2383.6334328083076</v>
      </c>
      <c r="CY4" s="101">
        <v>1957.1835753827736</v>
      </c>
      <c r="CZ4" s="22">
        <v>2103.7474096432334</v>
      </c>
      <c r="DA4" s="22">
        <v>2043.3876664836437</v>
      </c>
      <c r="DB4" s="22">
        <v>1976.2032168641265</v>
      </c>
      <c r="DC4" s="22">
        <v>1908.9162226603928</v>
      </c>
      <c r="DD4" s="22">
        <v>1884.7981694224641</v>
      </c>
      <c r="DE4" s="22">
        <v>2030.8216108953891</v>
      </c>
      <c r="DF4" s="22">
        <v>1689.5763749015543</v>
      </c>
      <c r="DG4" s="101">
        <v>2038.7163791023358</v>
      </c>
      <c r="DH4" s="101">
        <v>1979.6863442164777</v>
      </c>
      <c r="DI4" s="101">
        <v>1911.8572300768938</v>
      </c>
      <c r="DJ4" s="101">
        <v>1844.9788636929256</v>
      </c>
      <c r="DK4" s="101">
        <v>1830.9790574814037</v>
      </c>
      <c r="DL4" s="101">
        <v>1973.1139261634521</v>
      </c>
      <c r="DM4" s="101">
        <v>1603.3550792147103</v>
      </c>
      <c r="DN4" s="10"/>
      <c r="DO4" s="17">
        <v>3073.6730710296279</v>
      </c>
      <c r="DP4" s="17">
        <v>2905.7872410446857</v>
      </c>
      <c r="DQ4" s="17">
        <v>2878.2866640731881</v>
      </c>
      <c r="DR4" s="22">
        <v>2771.7802734837451</v>
      </c>
      <c r="DS4" s="22">
        <v>2655.7863782122367</v>
      </c>
      <c r="DT4" s="22">
        <v>2812.1318414518787</v>
      </c>
      <c r="DU4" s="22">
        <v>2318.2565243958461</v>
      </c>
      <c r="DV4" s="101">
        <v>2982.5591087465068</v>
      </c>
      <c r="DW4" s="101">
        <v>2829.2272065293218</v>
      </c>
      <c r="DX4" s="101">
        <v>2801.5128354020139</v>
      </c>
      <c r="DY4" s="101">
        <v>2695.0730080637641</v>
      </c>
      <c r="DZ4" s="101">
        <v>2591.752872863527</v>
      </c>
      <c r="EA4" s="101">
        <v>2743.6010458466835</v>
      </c>
      <c r="EB4" s="101">
        <v>2215.1224421462844</v>
      </c>
      <c r="EC4" s="22">
        <v>2568.6505960389986</v>
      </c>
      <c r="ED4" s="22">
        <v>2437.8034623443318</v>
      </c>
      <c r="EE4" s="22">
        <v>2406.3575171250022</v>
      </c>
      <c r="EF4" s="22">
        <v>2301.2699152803675</v>
      </c>
      <c r="EG4" s="22">
        <v>2248.9613867453604</v>
      </c>
      <c r="EH4" s="22">
        <v>2397.8808358408205</v>
      </c>
      <c r="EI4" s="22">
        <v>1966.5108262602525</v>
      </c>
      <c r="EJ4" s="101">
        <v>2483.3975414069846</v>
      </c>
      <c r="EK4" s="101">
        <v>2361.5861254593256</v>
      </c>
      <c r="EL4" s="101">
        <v>2330.545113351021</v>
      </c>
      <c r="EM4" s="101">
        <v>2224.9827515368711</v>
      </c>
      <c r="EN4" s="101">
        <v>2184.8574729725788</v>
      </c>
      <c r="EO4" s="101">
        <v>2329.2621617794043</v>
      </c>
      <c r="EP4" s="101">
        <v>1863.4295884203505</v>
      </c>
      <c r="EQ4" s="10"/>
      <c r="ER4" s="17">
        <v>1741.8272843887667</v>
      </c>
      <c r="ES4" s="17">
        <v>1682.3277934449875</v>
      </c>
      <c r="ET4" s="17">
        <v>1661.8161271472459</v>
      </c>
      <c r="EU4" s="22">
        <v>1594.4058882291699</v>
      </c>
      <c r="EV4" s="22">
        <v>1663.3716765510903</v>
      </c>
      <c r="EW4" s="22">
        <v>1752.6720400583499</v>
      </c>
      <c r="EX4" s="22">
        <v>1498.0230932723578</v>
      </c>
      <c r="EY4" s="101">
        <v>1719.7003673039633</v>
      </c>
      <c r="EZ4" s="101">
        <v>1660.0456872830443</v>
      </c>
      <c r="FA4" s="101">
        <v>1639.8997561306196</v>
      </c>
      <c r="FB4" s="101">
        <v>1572.3136949895031</v>
      </c>
      <c r="FC4" s="101">
        <v>1645.1531404102302</v>
      </c>
      <c r="FD4" s="101">
        <v>1733.0307540408053</v>
      </c>
      <c r="FE4" s="101">
        <v>1468.2617049805749</v>
      </c>
      <c r="FF4" s="22">
        <v>1332.0547324208244</v>
      </c>
      <c r="FG4" s="22">
        <v>1275.769293195038</v>
      </c>
      <c r="FH4" s="22">
        <v>1255.2943793356521</v>
      </c>
      <c r="FI4" s="22">
        <v>1191.5255160120225</v>
      </c>
      <c r="FJ4" s="22">
        <v>1265.0704032263527</v>
      </c>
      <c r="FK4" s="22">
        <v>1347.9619381506047</v>
      </c>
      <c r="FL4" s="22">
        <v>1154.2687145684938</v>
      </c>
      <c r="FM4" s="101">
        <v>1310.0748635723285</v>
      </c>
      <c r="FN4" s="101">
        <v>1253.9661908679946</v>
      </c>
      <c r="FO4" s="101">
        <v>1233.5518759414053</v>
      </c>
      <c r="FP4" s="101">
        <v>1169.9832811117515</v>
      </c>
      <c r="FQ4" s="101">
        <v>1246.8241388782862</v>
      </c>
      <c r="FR4" s="101">
        <v>1328.2899573616735</v>
      </c>
      <c r="FS4" s="101">
        <v>1124.4892283531231</v>
      </c>
      <c r="FT4" s="10"/>
      <c r="FU4" s="17">
        <v>3005.4309878467147</v>
      </c>
      <c r="FV4" s="17">
        <v>2752.1532932471482</v>
      </c>
      <c r="FW4" s="17">
        <v>2772.5260647704113</v>
      </c>
      <c r="FX4" s="22">
        <v>2578.5241719281589</v>
      </c>
      <c r="FY4" s="22">
        <v>2616.0468068186783</v>
      </c>
      <c r="FZ4" s="22">
        <v>2801.3158037404701</v>
      </c>
      <c r="GA4" s="22">
        <v>2396.739723885546</v>
      </c>
      <c r="GB4" s="101">
        <v>2907.6717459688707</v>
      </c>
      <c r="GC4" s="101">
        <v>2667.1916329946034</v>
      </c>
      <c r="GD4" s="101">
        <v>2686.2419716041309</v>
      </c>
      <c r="GE4" s="101">
        <v>2493.0215112182045</v>
      </c>
      <c r="GF4" s="101">
        <v>2543.6443643883731</v>
      </c>
      <c r="GG4" s="101">
        <v>2723.8243250239552</v>
      </c>
      <c r="GH4" s="101">
        <v>2282.403397057773</v>
      </c>
      <c r="GI4" s="22">
        <v>2536.1572483353621</v>
      </c>
      <c r="GJ4" s="22">
        <v>2314.6308735879556</v>
      </c>
      <c r="GK4" s="22">
        <v>2323.5616353552996</v>
      </c>
      <c r="GL4" s="22">
        <v>2144.2202153539647</v>
      </c>
      <c r="GM4" s="22">
        <v>2179.8120843743136</v>
      </c>
      <c r="GN4" s="22">
        <v>2358.225144271536</v>
      </c>
      <c r="GO4" s="22">
        <v>2016.2143007350444</v>
      </c>
      <c r="GP4" s="101">
        <v>2438.3859434864794</v>
      </c>
      <c r="GQ4" s="101">
        <v>2229.9612013782898</v>
      </c>
      <c r="GR4" s="101">
        <v>2237.4518521501</v>
      </c>
      <c r="GS4" s="101">
        <v>2059.1264320166297</v>
      </c>
      <c r="GT4" s="101">
        <v>2107.1355674744273</v>
      </c>
      <c r="GU4" s="101">
        <v>2280.4227186527978</v>
      </c>
      <c r="GV4" s="101">
        <v>1901.7427107101244</v>
      </c>
      <c r="GW4" s="10"/>
      <c r="GX4" s="17">
        <v>3050.8155183213703</v>
      </c>
      <c r="GY4" s="17">
        <v>2791.1840193576822</v>
      </c>
      <c r="GZ4" s="17">
        <v>2809.3505718005672</v>
      </c>
      <c r="HA4" s="22">
        <v>2616.0099051663292</v>
      </c>
      <c r="HB4" s="22">
        <v>2646.8739660812253</v>
      </c>
      <c r="HC4" s="22">
        <v>2835.1848991067613</v>
      </c>
      <c r="HD4" s="22">
        <v>2425.6008276241455</v>
      </c>
      <c r="HE4" s="101">
        <v>2940.2725701729642</v>
      </c>
      <c r="HF4" s="101">
        <v>2697.8032663335694</v>
      </c>
      <c r="HG4" s="101">
        <v>2714.6622533714817</v>
      </c>
      <c r="HH4" s="101">
        <v>2521.7622944181985</v>
      </c>
      <c r="HI4" s="101">
        <v>2567.4826775995894</v>
      </c>
      <c r="HJ4" s="101">
        <v>2750.1541773699132</v>
      </c>
      <c r="HK4" s="101">
        <v>2300.2884435690157</v>
      </c>
      <c r="HL4" s="22">
        <v>2598.2626228419649</v>
      </c>
      <c r="HM4" s="22">
        <v>2370.4698644319956</v>
      </c>
      <c r="HN4" s="22">
        <v>2379.1180626354371</v>
      </c>
      <c r="HO4" s="22">
        <v>2198.2451425182262</v>
      </c>
      <c r="HP4" s="22">
        <v>2227.311481717436</v>
      </c>
      <c r="HQ4" s="22">
        <v>2409.6005027567121</v>
      </c>
      <c r="HR4" s="22">
        <v>2061.9629544708196</v>
      </c>
      <c r="HS4" s="101">
        <v>2491.1096259664419</v>
      </c>
      <c r="HT4" s="101">
        <v>2277.0640042757295</v>
      </c>
      <c r="HU4" s="101">
        <v>2284.8220262492141</v>
      </c>
      <c r="HV4" s="101">
        <v>2104.0360268852205</v>
      </c>
      <c r="HW4" s="101">
        <v>2147.6644923353474</v>
      </c>
      <c r="HX4" s="101">
        <v>2324.285223890924</v>
      </c>
      <c r="HY4" s="101">
        <v>1936.4781355641351</v>
      </c>
      <c r="HZ4" s="10"/>
      <c r="IA4" s="17">
        <v>2560.4612363335336</v>
      </c>
      <c r="IB4" s="17">
        <v>2336.6108838517994</v>
      </c>
      <c r="IC4" s="17">
        <v>2387.6436400383541</v>
      </c>
      <c r="ID4" s="22">
        <v>2188.4393600444305</v>
      </c>
      <c r="IE4" s="22">
        <v>2288.1589796394478</v>
      </c>
      <c r="IF4" s="22">
        <v>2439.4725417447971</v>
      </c>
      <c r="IG4" s="22">
        <v>2108.9587478487542</v>
      </c>
      <c r="IH4" s="101">
        <v>2471.7162029713081</v>
      </c>
      <c r="II4" s="101">
        <v>2263.7425547729563</v>
      </c>
      <c r="IJ4" s="101">
        <v>2310.5016609295935</v>
      </c>
      <c r="IK4" s="101">
        <v>2115.3391898566233</v>
      </c>
      <c r="IL4" s="101">
        <v>2222.7646964419978</v>
      </c>
      <c r="IM4" s="101">
        <v>2369.5668749075121</v>
      </c>
      <c r="IN4" s="101">
        <v>2005.5889774822238</v>
      </c>
      <c r="IO4" s="22">
        <v>2102.6984499202854</v>
      </c>
      <c r="IP4" s="22">
        <v>1921.7068289615449</v>
      </c>
      <c r="IQ4" s="22">
        <v>1950.8267397724085</v>
      </c>
      <c r="IR4" s="22">
        <v>1779.75814090723</v>
      </c>
      <c r="IS4" s="22">
        <v>1858.8354921659791</v>
      </c>
      <c r="IT4" s="22">
        <v>2003.2569799813386</v>
      </c>
      <c r="IU4" s="22">
        <v>1737.7270986440642</v>
      </c>
      <c r="IV4" s="101">
        <v>2013.001701871256</v>
      </c>
      <c r="IW4" s="101">
        <v>1848.4985600748114</v>
      </c>
      <c r="IX4" s="101">
        <v>1872.8528224601496</v>
      </c>
      <c r="IY4" s="101">
        <v>1706.3159675858519</v>
      </c>
      <c r="IZ4" s="101">
        <v>1793.3410016960827</v>
      </c>
      <c r="JA4" s="101">
        <v>1933.2266083705606</v>
      </c>
      <c r="JB4" s="101">
        <v>1634.4219074444964</v>
      </c>
      <c r="JC4" s="10"/>
      <c r="JD4" s="17">
        <v>5454.9217514209959</v>
      </c>
      <c r="JE4" s="17">
        <v>4872.9860436632234</v>
      </c>
      <c r="JF4" s="17">
        <v>4815.1707622530566</v>
      </c>
      <c r="JG4" s="22">
        <v>4572.39124953787</v>
      </c>
      <c r="JH4" s="22">
        <v>4369.0931908392849</v>
      </c>
      <c r="JI4" s="22">
        <v>4723.8263980323109</v>
      </c>
      <c r="JJ4" s="22">
        <v>4106.8587717970349</v>
      </c>
      <c r="JK4" s="101">
        <v>5259.9814288072475</v>
      </c>
      <c r="JL4" s="101">
        <v>4716.5066429842218</v>
      </c>
      <c r="JM4" s="101">
        <v>4654.6942424968001</v>
      </c>
      <c r="JN4" s="101">
        <v>4414.0372250315449</v>
      </c>
      <c r="JO4" s="101">
        <v>4234.8007420016002</v>
      </c>
      <c r="JP4" s="101">
        <v>4580.3124105661273</v>
      </c>
      <c r="JQ4" s="101">
        <v>3896.3709363394883</v>
      </c>
      <c r="JR4" s="22">
        <v>4874.0987686302278</v>
      </c>
      <c r="JS4" s="22">
        <v>4372.392252405155</v>
      </c>
      <c r="JT4" s="22">
        <v>4310.7775060883787</v>
      </c>
      <c r="JU4" s="22">
        <v>4077.0397398740183</v>
      </c>
      <c r="JV4" s="22">
        <v>3901.1586125169792</v>
      </c>
      <c r="JW4" s="22">
        <v>4244.3690275564113</v>
      </c>
      <c r="JX4" s="22">
        <v>3706.1135193693613</v>
      </c>
      <c r="JY4" s="101">
        <v>4681.221095527726</v>
      </c>
      <c r="JZ4" s="101">
        <v>4216.4997171510104</v>
      </c>
      <c r="KA4" s="101">
        <v>4151.598521455091</v>
      </c>
      <c r="KB4" s="101">
        <v>3919.3552985610127</v>
      </c>
      <c r="KC4" s="101">
        <v>3767.1895522142036</v>
      </c>
      <c r="KD4" s="101">
        <v>4101.1658187402818</v>
      </c>
      <c r="KE4" s="101">
        <v>3496.5520158965519</v>
      </c>
      <c r="KF4" s="10"/>
    </row>
    <row r="5" spans="2:292" ht="18">
      <c r="B5" s="4" t="str">
        <f>$B$56</f>
        <v>No Cooling with Wall Furnace</v>
      </c>
      <c r="C5" s="17">
        <v>1081.9739012355822</v>
      </c>
      <c r="D5" s="17">
        <v>1039.643059326303</v>
      </c>
      <c r="E5" s="17">
        <v>1054.4417417378072</v>
      </c>
      <c r="F5" s="22">
        <v>1006.4828076117267</v>
      </c>
      <c r="G5" s="22">
        <v>1118.8961304538616</v>
      </c>
      <c r="H5" s="22">
        <v>1148.239730410254</v>
      </c>
      <c r="I5" s="22">
        <v>1087.9018217950709</v>
      </c>
      <c r="J5" s="101">
        <v>1075.4451178862569</v>
      </c>
      <c r="K5" s="101">
        <v>1034.4584303067581</v>
      </c>
      <c r="L5" s="101">
        <v>1047.7516437449481</v>
      </c>
      <c r="M5" s="101">
        <v>1001.3155758329473</v>
      </c>
      <c r="N5" s="101">
        <v>1113.2515620720285</v>
      </c>
      <c r="O5" s="101">
        <v>1142.2686420386051</v>
      </c>
      <c r="P5" s="101">
        <v>1078.4354423953491</v>
      </c>
      <c r="Q5" s="22">
        <v>685.11844320284479</v>
      </c>
      <c r="R5" s="22">
        <v>683.0264053603164</v>
      </c>
      <c r="S5" s="22">
        <v>657.0169462518902</v>
      </c>
      <c r="T5" s="22">
        <v>654.6467617586527</v>
      </c>
      <c r="U5" s="22">
        <v>723.73714989648261</v>
      </c>
      <c r="V5" s="22">
        <v>749.426089525512</v>
      </c>
      <c r="W5" s="22">
        <v>737.67970170646129</v>
      </c>
      <c r="X5" s="101">
        <v>679.56667836894735</v>
      </c>
      <c r="Y5" s="101">
        <v>677.94505242964738</v>
      </c>
      <c r="Z5" s="101">
        <v>651.424003926419</v>
      </c>
      <c r="AA5" s="101">
        <v>649.58677489689194</v>
      </c>
      <c r="AB5" s="101">
        <v>718.20794593785558</v>
      </c>
      <c r="AC5" s="101">
        <v>743.57447666936184</v>
      </c>
      <c r="AD5" s="101">
        <v>728.43803473866956</v>
      </c>
      <c r="AE5" s="9"/>
      <c r="AF5" s="17">
        <v>1002.549744457784</v>
      </c>
      <c r="AG5" s="17">
        <v>996.18632409996496</v>
      </c>
      <c r="AH5" s="17">
        <v>972.7996678935466</v>
      </c>
      <c r="AI5" s="22">
        <v>965.59019971402665</v>
      </c>
      <c r="AJ5" s="22">
        <v>1073.0220685521774</v>
      </c>
      <c r="AK5" s="22">
        <v>1100.3302512689477</v>
      </c>
      <c r="AL5" s="22">
        <v>1047.2775081591788</v>
      </c>
      <c r="AM5" s="101">
        <v>999.67832331686384</v>
      </c>
      <c r="AN5" s="101">
        <v>993.74407451082504</v>
      </c>
      <c r="AO5" s="101">
        <v>969.92121409213269</v>
      </c>
      <c r="AP5" s="101">
        <v>963.19797791869212</v>
      </c>
      <c r="AQ5" s="101">
        <v>1070.4154923471501</v>
      </c>
      <c r="AR5" s="101">
        <v>1097.540516473754</v>
      </c>
      <c r="AS5" s="101">
        <v>1042.8147779269766</v>
      </c>
      <c r="AT5" s="22">
        <v>639.69077549533915</v>
      </c>
      <c r="AU5" s="22">
        <v>639.69077549533915</v>
      </c>
      <c r="AV5" s="22">
        <v>614.36086580162441</v>
      </c>
      <c r="AW5" s="22">
        <v>614.36086580162441</v>
      </c>
      <c r="AX5" s="22">
        <v>678.53473283030894</v>
      </c>
      <c r="AY5" s="22">
        <v>702.03620615275588</v>
      </c>
      <c r="AZ5" s="22">
        <v>699.03325450904242</v>
      </c>
      <c r="BA5" s="101">
        <v>637.22224910425655</v>
      </c>
      <c r="BB5" s="101">
        <v>637.22224910425655</v>
      </c>
      <c r="BC5" s="101">
        <v>611.94614677372635</v>
      </c>
      <c r="BD5" s="101">
        <v>611.94614677372635</v>
      </c>
      <c r="BE5" s="101">
        <v>675.90266608054765</v>
      </c>
      <c r="BF5" s="101">
        <v>699.21753989539513</v>
      </c>
      <c r="BG5" s="101">
        <v>694.55818736409265</v>
      </c>
      <c r="BH5" s="10"/>
      <c r="BI5" s="17">
        <v>1032.2146046990003</v>
      </c>
      <c r="BJ5" s="17">
        <v>993.39194440260019</v>
      </c>
      <c r="BK5" s="17">
        <v>1008.9119858542225</v>
      </c>
      <c r="BL5" s="22">
        <v>964.92766322382738</v>
      </c>
      <c r="BM5" s="22">
        <v>1065.0722204006327</v>
      </c>
      <c r="BN5" s="22">
        <v>1091.1032367947109</v>
      </c>
      <c r="BO5" s="22">
        <v>1041.4724460562015</v>
      </c>
      <c r="BP5" s="101">
        <v>1028.5187003185572</v>
      </c>
      <c r="BQ5" s="101">
        <v>990.44058572817642</v>
      </c>
      <c r="BR5" s="101">
        <v>1005.1806085636023</v>
      </c>
      <c r="BS5" s="101">
        <v>962.03982262792658</v>
      </c>
      <c r="BT5" s="101">
        <v>1061.9273414442123</v>
      </c>
      <c r="BU5" s="101">
        <v>1087.7508586287131</v>
      </c>
      <c r="BV5" s="101">
        <v>1036.2143911296987</v>
      </c>
      <c r="BW5" s="22">
        <v>638.48656360460734</v>
      </c>
      <c r="BX5" s="22">
        <v>636.88473009277425</v>
      </c>
      <c r="BY5" s="22">
        <v>615.04537913728302</v>
      </c>
      <c r="BZ5" s="22">
        <v>613.23057403514008</v>
      </c>
      <c r="CA5" s="22">
        <v>677.10857220053572</v>
      </c>
      <c r="CB5" s="22">
        <v>699.2780290616239</v>
      </c>
      <c r="CC5" s="22">
        <v>700.52651710389136</v>
      </c>
      <c r="CD5" s="101">
        <v>635.16866192302541</v>
      </c>
      <c r="CE5" s="101">
        <v>633.93423638101251</v>
      </c>
      <c r="CF5" s="101">
        <v>611.74701003228529</v>
      </c>
      <c r="CG5" s="101">
        <v>610.34846158432822</v>
      </c>
      <c r="CH5" s="101">
        <v>673.95140864796406</v>
      </c>
      <c r="CI5" s="101">
        <v>695.9115430179354</v>
      </c>
      <c r="CJ5" s="101">
        <v>695.27249461087376</v>
      </c>
      <c r="CK5" s="10"/>
      <c r="CL5" s="17">
        <v>986.75087449894602</v>
      </c>
      <c r="CM5" s="17">
        <v>982.072270682826</v>
      </c>
      <c r="CN5" s="17">
        <v>958.22543987629297</v>
      </c>
      <c r="CO5" s="22">
        <v>952.92479282797274</v>
      </c>
      <c r="CP5" s="22">
        <v>1058.7666615029696</v>
      </c>
      <c r="CQ5" s="22">
        <v>1084.7925652309696</v>
      </c>
      <c r="CR5" s="22">
        <v>1034.5828828225949</v>
      </c>
      <c r="CS5" s="101">
        <v>984.51350842620911</v>
      </c>
      <c r="CT5" s="101">
        <v>980.14595577912917</v>
      </c>
      <c r="CU5" s="101">
        <v>955.99754562069211</v>
      </c>
      <c r="CV5" s="101">
        <v>951.04930551381176</v>
      </c>
      <c r="CW5" s="101">
        <v>1056.7196255351623</v>
      </c>
      <c r="CX5" s="101">
        <v>1082.5975012145966</v>
      </c>
      <c r="CY5" s="101">
        <v>1031.0834376164962</v>
      </c>
      <c r="CZ5" s="22">
        <v>624.67860836899877</v>
      </c>
      <c r="DA5" s="22">
        <v>624.67860836899877</v>
      </c>
      <c r="DB5" s="22">
        <v>601.48377973370714</v>
      </c>
      <c r="DC5" s="22">
        <v>601.48377973370714</v>
      </c>
      <c r="DD5" s="22">
        <v>664.02198604936905</v>
      </c>
      <c r="DE5" s="22">
        <v>685.94059259680762</v>
      </c>
      <c r="DF5" s="22">
        <v>688.35547788714712</v>
      </c>
      <c r="DG5" s="101">
        <v>622.73678557651465</v>
      </c>
      <c r="DH5" s="101">
        <v>622.73678557651465</v>
      </c>
      <c r="DI5" s="101">
        <v>599.59530106211901</v>
      </c>
      <c r="DJ5" s="101">
        <v>599.59530106211901</v>
      </c>
      <c r="DK5" s="101">
        <v>661.96021655581353</v>
      </c>
      <c r="DL5" s="101">
        <v>683.72910940447036</v>
      </c>
      <c r="DM5" s="101">
        <v>684.85172536313689</v>
      </c>
      <c r="DN5" s="10"/>
      <c r="DO5" s="17">
        <v>1039.663137330529</v>
      </c>
      <c r="DP5" s="17">
        <v>1000.187480681128</v>
      </c>
      <c r="DQ5" s="17">
        <v>1016.4516117358878</v>
      </c>
      <c r="DR5" s="22">
        <v>971.72747369748868</v>
      </c>
      <c r="DS5" s="22">
        <v>1071.6602321498503</v>
      </c>
      <c r="DT5" s="22">
        <v>1097.6144548782518</v>
      </c>
      <c r="DU5" s="22">
        <v>1044.4949541199362</v>
      </c>
      <c r="DV5" s="101">
        <v>1036.8370949381108</v>
      </c>
      <c r="DW5" s="101">
        <v>997.90768140730938</v>
      </c>
      <c r="DX5" s="101">
        <v>1013.6291592342092</v>
      </c>
      <c r="DY5" s="101">
        <v>969.5238900054095</v>
      </c>
      <c r="DZ5" s="101">
        <v>1069.2512179164287</v>
      </c>
      <c r="EA5" s="101">
        <v>1095.0341534981726</v>
      </c>
      <c r="EB5" s="101">
        <v>1040.3706991555459</v>
      </c>
      <c r="EC5" s="22">
        <v>634.09108793077132</v>
      </c>
      <c r="ED5" s="22">
        <v>634.09108793077132</v>
      </c>
      <c r="EE5" s="22">
        <v>613.49891496620023</v>
      </c>
      <c r="EF5" s="22">
        <v>613.49891496620023</v>
      </c>
      <c r="EG5" s="22">
        <v>677.32929019956055</v>
      </c>
      <c r="EH5" s="22">
        <v>697.15916733739789</v>
      </c>
      <c r="EI5" s="22">
        <v>701.86429913815005</v>
      </c>
      <c r="EJ5" s="101">
        <v>631.81633699189331</v>
      </c>
      <c r="EK5" s="101">
        <v>631.81633699189331</v>
      </c>
      <c r="EL5" s="101">
        <v>611.30216557348888</v>
      </c>
      <c r="EM5" s="101">
        <v>611.30216557348888</v>
      </c>
      <c r="EN5" s="101">
        <v>674.92798998867033</v>
      </c>
      <c r="EO5" s="101">
        <v>694.58596187966884</v>
      </c>
      <c r="EP5" s="101">
        <v>697.76946220280126</v>
      </c>
      <c r="EQ5" s="10"/>
      <c r="ER5" s="17">
        <v>959.06613187773621</v>
      </c>
      <c r="ES5" s="17">
        <v>957.95370367901592</v>
      </c>
      <c r="ET5" s="17">
        <v>933.06468609592673</v>
      </c>
      <c r="EU5" s="22">
        <v>931.80435513400687</v>
      </c>
      <c r="EV5" s="22">
        <v>1034.9279700766135</v>
      </c>
      <c r="EW5" s="22">
        <v>1058.3187945381358</v>
      </c>
      <c r="EX5" s="22">
        <v>1014.5618507013401</v>
      </c>
      <c r="EY5" s="101">
        <v>958.26324788869715</v>
      </c>
      <c r="EZ5" s="101">
        <v>957.25721185001703</v>
      </c>
      <c r="FA5" s="101">
        <v>932.28157023117774</v>
      </c>
      <c r="FB5" s="101">
        <v>931.14177678669807</v>
      </c>
      <c r="FC5" s="101">
        <v>1034.2041792990435</v>
      </c>
      <c r="FD5" s="101">
        <v>1057.5376876004862</v>
      </c>
      <c r="FE5" s="101">
        <v>1013.3125169753278</v>
      </c>
      <c r="FF5" s="22">
        <v>595.8550065721281</v>
      </c>
      <c r="FG5" s="22">
        <v>595.8550065721281</v>
      </c>
      <c r="FH5" s="22">
        <v>578.88499086496495</v>
      </c>
      <c r="FI5" s="22">
        <v>578.88499086496495</v>
      </c>
      <c r="FJ5" s="22">
        <v>638.2397890506511</v>
      </c>
      <c r="FK5" s="22">
        <v>655.39237426209115</v>
      </c>
      <c r="FL5" s="22">
        <v>671.95930040061876</v>
      </c>
      <c r="FM5" s="101">
        <v>595.15229334174956</v>
      </c>
      <c r="FN5" s="101">
        <v>595.15229334174956</v>
      </c>
      <c r="FO5" s="101">
        <v>578.21694336329551</v>
      </c>
      <c r="FP5" s="101">
        <v>578.21694336329551</v>
      </c>
      <c r="FQ5" s="101">
        <v>637.50980819519089</v>
      </c>
      <c r="FR5" s="101">
        <v>654.60442165606889</v>
      </c>
      <c r="FS5" s="101">
        <v>670.70559676715629</v>
      </c>
      <c r="FT5" s="10"/>
      <c r="FU5" s="17">
        <v>994.99821458935071</v>
      </c>
      <c r="FV5" s="17">
        <v>991.37849199245045</v>
      </c>
      <c r="FW5" s="17">
        <v>965.27742231658726</v>
      </c>
      <c r="FX5" s="22">
        <v>961.17643991818727</v>
      </c>
      <c r="FY5" s="22">
        <v>1068.014139774351</v>
      </c>
      <c r="FZ5" s="22">
        <v>1095.1165706503632</v>
      </c>
      <c r="GA5" s="22">
        <v>1045.3366578289897</v>
      </c>
      <c r="GB5" s="101">
        <v>992.04870176031307</v>
      </c>
      <c r="GC5" s="101">
        <v>988.84163742047269</v>
      </c>
      <c r="GD5" s="101">
        <v>962.32810028222593</v>
      </c>
      <c r="GE5" s="101">
        <v>958.69464107198587</v>
      </c>
      <c r="GF5" s="101">
        <v>1065.3064190271598</v>
      </c>
      <c r="GG5" s="101">
        <v>1092.2177665783918</v>
      </c>
      <c r="GH5" s="101">
        <v>1040.7805844013005</v>
      </c>
      <c r="GI5" s="22">
        <v>620.86346311977206</v>
      </c>
      <c r="GJ5" s="22">
        <v>620.86346311977206</v>
      </c>
      <c r="GK5" s="22">
        <v>596.12632430247561</v>
      </c>
      <c r="GL5" s="22">
        <v>596.12632430247561</v>
      </c>
      <c r="GM5" s="22">
        <v>658.02265493950949</v>
      </c>
      <c r="GN5" s="22">
        <v>681.03764964258573</v>
      </c>
      <c r="GO5" s="22">
        <v>683.79189150844445</v>
      </c>
      <c r="GP5" s="101">
        <v>618.2891441853028</v>
      </c>
      <c r="GQ5" s="101">
        <v>618.2891441853028</v>
      </c>
      <c r="GR5" s="101">
        <v>593.61239683552492</v>
      </c>
      <c r="GS5" s="101">
        <v>593.61239683552492</v>
      </c>
      <c r="GT5" s="101">
        <v>655.2781007527733</v>
      </c>
      <c r="GU5" s="101">
        <v>678.09759600865539</v>
      </c>
      <c r="GV5" s="101">
        <v>679.21793257925106</v>
      </c>
      <c r="GW5" s="10"/>
      <c r="GX5" s="17">
        <v>996.74440809502187</v>
      </c>
      <c r="GY5" s="17">
        <v>992.83691472228111</v>
      </c>
      <c r="GZ5" s="17">
        <v>967.01539017854657</v>
      </c>
      <c r="HA5" s="22">
        <v>962.58837647390703</v>
      </c>
      <c r="HB5" s="22">
        <v>1069.5840719795538</v>
      </c>
      <c r="HC5" s="22">
        <v>1096.763773877617</v>
      </c>
      <c r="HD5" s="22">
        <v>1046.9577832721557</v>
      </c>
      <c r="HE5" s="101">
        <v>993.43812557256331</v>
      </c>
      <c r="HF5" s="101">
        <v>990.06122842812351</v>
      </c>
      <c r="HG5" s="101">
        <v>963.68967281419873</v>
      </c>
      <c r="HH5" s="101">
        <v>959.863800698359</v>
      </c>
      <c r="HI5" s="101">
        <v>1066.6135505469249</v>
      </c>
      <c r="HJ5" s="101">
        <v>1093.5827240933293</v>
      </c>
      <c r="HK5" s="101">
        <v>1041.9559190885063</v>
      </c>
      <c r="HL5" s="22">
        <v>633.73011183267386</v>
      </c>
      <c r="HM5" s="22">
        <v>633.73011183267386</v>
      </c>
      <c r="HN5" s="22">
        <v>608.93993569349448</v>
      </c>
      <c r="HO5" s="22">
        <v>608.93993569349448</v>
      </c>
      <c r="HP5" s="22">
        <v>672.37511850541341</v>
      </c>
      <c r="HQ5" s="22">
        <v>695.89568502341081</v>
      </c>
      <c r="HR5" s="22">
        <v>699.37273452314389</v>
      </c>
      <c r="HS5" s="101">
        <v>630.90636939664773</v>
      </c>
      <c r="HT5" s="101">
        <v>630.90636939664773</v>
      </c>
      <c r="HU5" s="101">
        <v>606.1732129232156</v>
      </c>
      <c r="HV5" s="101">
        <v>606.1732129232156</v>
      </c>
      <c r="HW5" s="101">
        <v>669.3568898598578</v>
      </c>
      <c r="HX5" s="101">
        <v>692.66172377941245</v>
      </c>
      <c r="HY5" s="101">
        <v>694.33760117314932</v>
      </c>
      <c r="HZ5" s="10"/>
      <c r="IA5" s="17">
        <v>982.46712647601748</v>
      </c>
      <c r="IB5" s="17">
        <v>980.58237106553713</v>
      </c>
      <c r="IC5" s="17">
        <v>954.02878980538617</v>
      </c>
      <c r="ID5" s="22">
        <v>951.893446956106</v>
      </c>
      <c r="IE5" s="22">
        <v>1057.5479573432287</v>
      </c>
      <c r="IF5" s="22">
        <v>1083.3282806036466</v>
      </c>
      <c r="IG5" s="22">
        <v>1036.7226766515328</v>
      </c>
      <c r="IH5" s="101">
        <v>979.7387905563553</v>
      </c>
      <c r="II5" s="101">
        <v>978.24270505229549</v>
      </c>
      <c r="IJ5" s="101">
        <v>951.29238878066542</v>
      </c>
      <c r="IK5" s="101">
        <v>949.59739140050544</v>
      </c>
      <c r="IL5" s="101">
        <v>1055.0331987018037</v>
      </c>
      <c r="IM5" s="101">
        <v>1080.6395239049675</v>
      </c>
      <c r="IN5" s="101">
        <v>1032.4893891119921</v>
      </c>
      <c r="IO5" s="22">
        <v>612.39196133498569</v>
      </c>
      <c r="IP5" s="22">
        <v>612.39196133498569</v>
      </c>
      <c r="IQ5" s="22">
        <v>590.26941697456402</v>
      </c>
      <c r="IR5" s="22">
        <v>590.26941697456402</v>
      </c>
      <c r="IS5" s="22">
        <v>651.37502938886541</v>
      </c>
      <c r="IT5" s="22">
        <v>672.69641344096169</v>
      </c>
      <c r="IU5" s="22">
        <v>682.54633210073052</v>
      </c>
      <c r="IV5" s="101">
        <v>610.02378208931873</v>
      </c>
      <c r="IW5" s="101">
        <v>610.02378208931873</v>
      </c>
      <c r="IX5" s="101">
        <v>587.94917545264514</v>
      </c>
      <c r="IY5" s="101">
        <v>587.94917545264514</v>
      </c>
      <c r="IZ5" s="101">
        <v>648.83259184915187</v>
      </c>
      <c r="JA5" s="101">
        <v>669.97626268485601</v>
      </c>
      <c r="JB5" s="101">
        <v>678.30158918780023</v>
      </c>
      <c r="JC5" s="10"/>
      <c r="JD5" s="17">
        <v>1090.2797815685913</v>
      </c>
      <c r="JE5" s="17">
        <v>1083.2639217985727</v>
      </c>
      <c r="JF5" s="17">
        <v>1051.6132553610641</v>
      </c>
      <c r="JG5" s="22">
        <v>1043.664602762344</v>
      </c>
      <c r="JH5" s="22">
        <v>1160.8121368976529</v>
      </c>
      <c r="JI5" s="22">
        <v>1196.8531832684357</v>
      </c>
      <c r="JJ5" s="22">
        <v>1134.636146904875</v>
      </c>
      <c r="JK5" s="101">
        <v>1083.9676390472723</v>
      </c>
      <c r="JL5" s="101">
        <v>1077.6988382455722</v>
      </c>
      <c r="JM5" s="101">
        <v>1045.2511454657229</v>
      </c>
      <c r="JN5" s="101">
        <v>1038.1488769745229</v>
      </c>
      <c r="JO5" s="101">
        <v>1154.8074493440133</v>
      </c>
      <c r="JP5" s="101">
        <v>1190.4470438224564</v>
      </c>
      <c r="JQ5" s="101">
        <v>1124.489535881647</v>
      </c>
      <c r="JR5" s="22">
        <v>710.31536220295027</v>
      </c>
      <c r="JS5" s="22">
        <v>710.31536220295027</v>
      </c>
      <c r="JT5" s="22">
        <v>678.42666952752245</v>
      </c>
      <c r="JU5" s="22">
        <v>678.42666952752245</v>
      </c>
      <c r="JV5" s="22">
        <v>750.46173487644376</v>
      </c>
      <c r="JW5" s="22">
        <v>780.99043324834076</v>
      </c>
      <c r="JX5" s="22">
        <v>777.35696950941826</v>
      </c>
      <c r="JY5" s="101">
        <v>704.80272780608846</v>
      </c>
      <c r="JZ5" s="101">
        <v>704.80272780608846</v>
      </c>
      <c r="KA5" s="101">
        <v>672.9696619261731</v>
      </c>
      <c r="KB5" s="101">
        <v>672.9696619261731</v>
      </c>
      <c r="KC5" s="101">
        <v>744.51695086035272</v>
      </c>
      <c r="KD5" s="101">
        <v>774.64553723080292</v>
      </c>
      <c r="KE5" s="101">
        <v>767.37814502120693</v>
      </c>
      <c r="KF5" s="10"/>
    </row>
    <row r="6" spans="2:292" ht="18">
      <c r="B6" s="4" t="str">
        <f>$B$57</f>
        <v>No Cooling with 80 AFUE Furnace</v>
      </c>
      <c r="C6" s="17">
        <v>1081.9739012355822</v>
      </c>
      <c r="D6" s="17">
        <v>1039.643059326303</v>
      </c>
      <c r="E6" s="17">
        <v>1054.4417417378072</v>
      </c>
      <c r="F6" s="22">
        <v>1006.4828076117267</v>
      </c>
      <c r="G6" s="22">
        <v>1118.8961304538616</v>
      </c>
      <c r="H6" s="22">
        <v>1148.239730410254</v>
      </c>
      <c r="I6" s="22">
        <v>1087.9018217950709</v>
      </c>
      <c r="J6" s="101">
        <v>1075.4451178862569</v>
      </c>
      <c r="K6" s="101">
        <v>1034.4584303067581</v>
      </c>
      <c r="L6" s="101">
        <v>1047.7516437449481</v>
      </c>
      <c r="M6" s="101">
        <v>1001.3155758329473</v>
      </c>
      <c r="N6" s="101">
        <v>1113.2515620720285</v>
      </c>
      <c r="O6" s="101">
        <v>1142.2686420386051</v>
      </c>
      <c r="P6" s="101">
        <v>1078.4354423953491</v>
      </c>
      <c r="Q6" s="22">
        <v>685.11844320284479</v>
      </c>
      <c r="R6" s="22">
        <v>683.0264053603164</v>
      </c>
      <c r="S6" s="22">
        <v>657.0169462518902</v>
      </c>
      <c r="T6" s="22">
        <v>654.6467617586527</v>
      </c>
      <c r="U6" s="22">
        <v>723.73714989648261</v>
      </c>
      <c r="V6" s="22">
        <v>749.426089525512</v>
      </c>
      <c r="W6" s="22">
        <v>737.67970170646129</v>
      </c>
      <c r="X6" s="101">
        <v>679.56667836894735</v>
      </c>
      <c r="Y6" s="101">
        <v>677.94505242964738</v>
      </c>
      <c r="Z6" s="101">
        <v>651.424003926419</v>
      </c>
      <c r="AA6" s="101">
        <v>649.58677489689194</v>
      </c>
      <c r="AB6" s="101">
        <v>718.20794593785558</v>
      </c>
      <c r="AC6" s="101">
        <v>743.57447666936184</v>
      </c>
      <c r="AD6" s="101">
        <v>728.43803473866956</v>
      </c>
      <c r="AE6" s="18"/>
      <c r="AF6" s="17">
        <v>1002.549744457784</v>
      </c>
      <c r="AG6" s="17">
        <v>996.18632409996496</v>
      </c>
      <c r="AH6" s="17">
        <v>972.7996678935466</v>
      </c>
      <c r="AI6" s="22">
        <v>965.59019971402665</v>
      </c>
      <c r="AJ6" s="22">
        <v>1073.0220685521774</v>
      </c>
      <c r="AK6" s="22">
        <v>1100.3302512689477</v>
      </c>
      <c r="AL6" s="22">
        <v>1047.2775081591788</v>
      </c>
      <c r="AM6" s="101">
        <v>999.67832331686384</v>
      </c>
      <c r="AN6" s="101">
        <v>993.74407451082504</v>
      </c>
      <c r="AO6" s="101">
        <v>969.92121409213269</v>
      </c>
      <c r="AP6" s="101">
        <v>963.19797791869212</v>
      </c>
      <c r="AQ6" s="101">
        <v>1070.4154923471501</v>
      </c>
      <c r="AR6" s="101">
        <v>1097.540516473754</v>
      </c>
      <c r="AS6" s="101">
        <v>1042.8147779269766</v>
      </c>
      <c r="AT6" s="22">
        <v>639.69077549533915</v>
      </c>
      <c r="AU6" s="22">
        <v>639.69077549533915</v>
      </c>
      <c r="AV6" s="22">
        <v>614.36086580162441</v>
      </c>
      <c r="AW6" s="22">
        <v>614.36086580162441</v>
      </c>
      <c r="AX6" s="22">
        <v>678.53473283030894</v>
      </c>
      <c r="AY6" s="22">
        <v>702.03620615275588</v>
      </c>
      <c r="AZ6" s="22">
        <v>699.03325450904242</v>
      </c>
      <c r="BA6" s="101">
        <v>637.22224910425655</v>
      </c>
      <c r="BB6" s="101">
        <v>637.22224910425655</v>
      </c>
      <c r="BC6" s="101">
        <v>611.94614677372635</v>
      </c>
      <c r="BD6" s="101">
        <v>611.94614677372635</v>
      </c>
      <c r="BE6" s="101">
        <v>675.90266608054765</v>
      </c>
      <c r="BF6" s="101">
        <v>699.21753989539513</v>
      </c>
      <c r="BG6" s="101">
        <v>694.55818736409265</v>
      </c>
      <c r="BH6" s="13"/>
      <c r="BI6" s="17">
        <v>1032.2146046990003</v>
      </c>
      <c r="BJ6" s="17">
        <v>993.39194440260019</v>
      </c>
      <c r="BK6" s="17">
        <v>1008.9119858542225</v>
      </c>
      <c r="BL6" s="22">
        <v>964.92766322382738</v>
      </c>
      <c r="BM6" s="22">
        <v>1065.0722204006327</v>
      </c>
      <c r="BN6" s="22">
        <v>1091.1032367947109</v>
      </c>
      <c r="BO6" s="22">
        <v>1041.4724460562015</v>
      </c>
      <c r="BP6" s="101">
        <v>1028.5187003185572</v>
      </c>
      <c r="BQ6" s="101">
        <v>990.44058572817642</v>
      </c>
      <c r="BR6" s="101">
        <v>1005.1806085636023</v>
      </c>
      <c r="BS6" s="101">
        <v>962.03982262792658</v>
      </c>
      <c r="BT6" s="101">
        <v>1061.9273414442123</v>
      </c>
      <c r="BU6" s="101">
        <v>1087.7508586287131</v>
      </c>
      <c r="BV6" s="101">
        <v>1036.2143911296987</v>
      </c>
      <c r="BW6" s="22">
        <v>638.48656360460734</v>
      </c>
      <c r="BX6" s="22">
        <v>636.88473009277425</v>
      </c>
      <c r="BY6" s="22">
        <v>615.04537913728302</v>
      </c>
      <c r="BZ6" s="22">
        <v>613.23057403514008</v>
      </c>
      <c r="CA6" s="22">
        <v>677.10857220053572</v>
      </c>
      <c r="CB6" s="22">
        <v>699.2780290616239</v>
      </c>
      <c r="CC6" s="22">
        <v>700.52651710389136</v>
      </c>
      <c r="CD6" s="101">
        <v>635.16866192302541</v>
      </c>
      <c r="CE6" s="101">
        <v>633.93423638101251</v>
      </c>
      <c r="CF6" s="101">
        <v>611.74701003228529</v>
      </c>
      <c r="CG6" s="101">
        <v>610.34846158432822</v>
      </c>
      <c r="CH6" s="101">
        <v>673.95140864796406</v>
      </c>
      <c r="CI6" s="101">
        <v>695.9115430179354</v>
      </c>
      <c r="CJ6" s="101">
        <v>695.27249461087376</v>
      </c>
      <c r="CK6" s="13"/>
      <c r="CL6" s="17">
        <v>986.75087449894602</v>
      </c>
      <c r="CM6" s="17">
        <v>982.072270682826</v>
      </c>
      <c r="CN6" s="17">
        <v>958.22543987629297</v>
      </c>
      <c r="CO6" s="22">
        <v>952.92479282797274</v>
      </c>
      <c r="CP6" s="22">
        <v>1058.7666615029696</v>
      </c>
      <c r="CQ6" s="22">
        <v>1084.7925652309696</v>
      </c>
      <c r="CR6" s="22">
        <v>1034.5828828225949</v>
      </c>
      <c r="CS6" s="101">
        <v>984.51350842620911</v>
      </c>
      <c r="CT6" s="101">
        <v>980.14595577912917</v>
      </c>
      <c r="CU6" s="101">
        <v>955.99754562069211</v>
      </c>
      <c r="CV6" s="101">
        <v>951.04930551381176</v>
      </c>
      <c r="CW6" s="101">
        <v>1056.7196255351623</v>
      </c>
      <c r="CX6" s="101">
        <v>1082.5975012145966</v>
      </c>
      <c r="CY6" s="101">
        <v>1031.0834376164962</v>
      </c>
      <c r="CZ6" s="22">
        <v>624.67860836899877</v>
      </c>
      <c r="DA6" s="22">
        <v>624.67860836899877</v>
      </c>
      <c r="DB6" s="22">
        <v>601.48377973370714</v>
      </c>
      <c r="DC6" s="22">
        <v>601.48377973370714</v>
      </c>
      <c r="DD6" s="22">
        <v>664.02198604936905</v>
      </c>
      <c r="DE6" s="22">
        <v>685.94059259680762</v>
      </c>
      <c r="DF6" s="22">
        <v>688.35547788714712</v>
      </c>
      <c r="DG6" s="101">
        <v>622.73678557651465</v>
      </c>
      <c r="DH6" s="101">
        <v>622.73678557651465</v>
      </c>
      <c r="DI6" s="101">
        <v>599.59530106211901</v>
      </c>
      <c r="DJ6" s="101">
        <v>599.59530106211901</v>
      </c>
      <c r="DK6" s="101">
        <v>661.96021655581353</v>
      </c>
      <c r="DL6" s="101">
        <v>683.72910940447036</v>
      </c>
      <c r="DM6" s="101">
        <v>684.85172536313689</v>
      </c>
      <c r="DN6" s="13"/>
      <c r="DO6" s="17">
        <v>1039.663137330529</v>
      </c>
      <c r="DP6" s="17">
        <v>1000.187480681128</v>
      </c>
      <c r="DQ6" s="17">
        <v>1016.4516117358878</v>
      </c>
      <c r="DR6" s="22">
        <v>971.72747369748868</v>
      </c>
      <c r="DS6" s="22">
        <v>1071.6602321498503</v>
      </c>
      <c r="DT6" s="22">
        <v>1097.6144548782518</v>
      </c>
      <c r="DU6" s="22">
        <v>1044.4949541199362</v>
      </c>
      <c r="DV6" s="101">
        <v>1036.8370949381108</v>
      </c>
      <c r="DW6" s="101">
        <v>997.90768140730938</v>
      </c>
      <c r="DX6" s="101">
        <v>1013.6291592342092</v>
      </c>
      <c r="DY6" s="101">
        <v>969.5238900054095</v>
      </c>
      <c r="DZ6" s="101">
        <v>1069.2512179164287</v>
      </c>
      <c r="EA6" s="101">
        <v>1095.0341534981726</v>
      </c>
      <c r="EB6" s="101">
        <v>1040.3706991555459</v>
      </c>
      <c r="EC6" s="22">
        <v>634.09108793077132</v>
      </c>
      <c r="ED6" s="22">
        <v>634.09108793077132</v>
      </c>
      <c r="EE6" s="22">
        <v>613.49891496620023</v>
      </c>
      <c r="EF6" s="22">
        <v>613.49891496620023</v>
      </c>
      <c r="EG6" s="22">
        <v>677.32929019956055</v>
      </c>
      <c r="EH6" s="22">
        <v>697.15916733739789</v>
      </c>
      <c r="EI6" s="22">
        <v>701.86429913815005</v>
      </c>
      <c r="EJ6" s="101">
        <v>631.81633699189331</v>
      </c>
      <c r="EK6" s="101">
        <v>631.81633699189331</v>
      </c>
      <c r="EL6" s="101">
        <v>611.30216557348888</v>
      </c>
      <c r="EM6" s="101">
        <v>611.30216557348888</v>
      </c>
      <c r="EN6" s="101">
        <v>674.92798998867033</v>
      </c>
      <c r="EO6" s="101">
        <v>694.58596187966884</v>
      </c>
      <c r="EP6" s="101">
        <v>697.76946220280126</v>
      </c>
      <c r="EQ6" s="13"/>
      <c r="ER6" s="17">
        <v>959.06613187773621</v>
      </c>
      <c r="ES6" s="17">
        <v>957.95370367901592</v>
      </c>
      <c r="ET6" s="17">
        <v>933.06468609592673</v>
      </c>
      <c r="EU6" s="22">
        <v>931.80435513400687</v>
      </c>
      <c r="EV6" s="22">
        <v>1034.9279700766135</v>
      </c>
      <c r="EW6" s="22">
        <v>1058.3187945381358</v>
      </c>
      <c r="EX6" s="22">
        <v>1014.5618507013401</v>
      </c>
      <c r="EY6" s="101">
        <v>958.26324788869715</v>
      </c>
      <c r="EZ6" s="101">
        <v>957.25721185001703</v>
      </c>
      <c r="FA6" s="101">
        <v>932.28157023117774</v>
      </c>
      <c r="FB6" s="101">
        <v>931.14177678669807</v>
      </c>
      <c r="FC6" s="101">
        <v>1034.2041792990435</v>
      </c>
      <c r="FD6" s="101">
        <v>1057.5376876004862</v>
      </c>
      <c r="FE6" s="101">
        <v>1013.3125169753278</v>
      </c>
      <c r="FF6" s="22">
        <v>595.8550065721281</v>
      </c>
      <c r="FG6" s="22">
        <v>595.8550065721281</v>
      </c>
      <c r="FH6" s="22">
        <v>578.88499086496495</v>
      </c>
      <c r="FI6" s="22">
        <v>578.88499086496495</v>
      </c>
      <c r="FJ6" s="22">
        <v>638.2397890506511</v>
      </c>
      <c r="FK6" s="22">
        <v>655.39237426209115</v>
      </c>
      <c r="FL6" s="22">
        <v>671.95930040061876</v>
      </c>
      <c r="FM6" s="101">
        <v>595.15229334174956</v>
      </c>
      <c r="FN6" s="101">
        <v>595.15229334174956</v>
      </c>
      <c r="FO6" s="101">
        <v>578.21694336329551</v>
      </c>
      <c r="FP6" s="101">
        <v>578.21694336329551</v>
      </c>
      <c r="FQ6" s="101">
        <v>637.50980819519089</v>
      </c>
      <c r="FR6" s="101">
        <v>654.60442165606889</v>
      </c>
      <c r="FS6" s="101">
        <v>670.70559676715629</v>
      </c>
      <c r="FT6" s="13"/>
      <c r="FU6" s="17">
        <v>994.99821458935071</v>
      </c>
      <c r="FV6" s="17">
        <v>991.37849199245045</v>
      </c>
      <c r="FW6" s="17">
        <v>965.27742231658726</v>
      </c>
      <c r="FX6" s="22">
        <v>961.17643991818727</v>
      </c>
      <c r="FY6" s="22">
        <v>1068.014139774351</v>
      </c>
      <c r="FZ6" s="22">
        <v>1095.1165706503632</v>
      </c>
      <c r="GA6" s="22">
        <v>1045.3366578289897</v>
      </c>
      <c r="GB6" s="101">
        <v>992.04870176031307</v>
      </c>
      <c r="GC6" s="101">
        <v>988.84163742047269</v>
      </c>
      <c r="GD6" s="101">
        <v>962.32810028222593</v>
      </c>
      <c r="GE6" s="101">
        <v>958.69464107198587</v>
      </c>
      <c r="GF6" s="101">
        <v>1065.3064190271598</v>
      </c>
      <c r="GG6" s="101">
        <v>1092.2177665783918</v>
      </c>
      <c r="GH6" s="101">
        <v>1040.7805844013005</v>
      </c>
      <c r="GI6" s="22">
        <v>620.86346311977206</v>
      </c>
      <c r="GJ6" s="22">
        <v>620.86346311977206</v>
      </c>
      <c r="GK6" s="22">
        <v>596.12632430247561</v>
      </c>
      <c r="GL6" s="22">
        <v>596.12632430247561</v>
      </c>
      <c r="GM6" s="22">
        <v>658.02265493950949</v>
      </c>
      <c r="GN6" s="22">
        <v>681.03764964258573</v>
      </c>
      <c r="GO6" s="22">
        <v>683.79189150844445</v>
      </c>
      <c r="GP6" s="101">
        <v>618.2891441853028</v>
      </c>
      <c r="GQ6" s="101">
        <v>618.2891441853028</v>
      </c>
      <c r="GR6" s="101">
        <v>593.61239683552492</v>
      </c>
      <c r="GS6" s="101">
        <v>593.61239683552492</v>
      </c>
      <c r="GT6" s="101">
        <v>655.2781007527733</v>
      </c>
      <c r="GU6" s="101">
        <v>678.09759600865539</v>
      </c>
      <c r="GV6" s="101">
        <v>679.21793257925106</v>
      </c>
      <c r="GW6" s="13"/>
      <c r="GX6" s="17">
        <v>996.74440809502187</v>
      </c>
      <c r="GY6" s="17">
        <v>992.83691472228111</v>
      </c>
      <c r="GZ6" s="17">
        <v>967.01539017854657</v>
      </c>
      <c r="HA6" s="22">
        <v>962.58837647390703</v>
      </c>
      <c r="HB6" s="22">
        <v>1069.5840719795538</v>
      </c>
      <c r="HC6" s="22">
        <v>1096.763773877617</v>
      </c>
      <c r="HD6" s="22">
        <v>1046.9577832721557</v>
      </c>
      <c r="HE6" s="101">
        <v>993.43812557256331</v>
      </c>
      <c r="HF6" s="101">
        <v>990.06122842812351</v>
      </c>
      <c r="HG6" s="101">
        <v>963.68967281419873</v>
      </c>
      <c r="HH6" s="101">
        <v>959.863800698359</v>
      </c>
      <c r="HI6" s="101">
        <v>1066.6135505469249</v>
      </c>
      <c r="HJ6" s="101">
        <v>1093.5827240933293</v>
      </c>
      <c r="HK6" s="101">
        <v>1041.9559190885063</v>
      </c>
      <c r="HL6" s="22">
        <v>633.73011183267386</v>
      </c>
      <c r="HM6" s="22">
        <v>633.73011183267386</v>
      </c>
      <c r="HN6" s="22">
        <v>608.93993569349448</v>
      </c>
      <c r="HO6" s="22">
        <v>608.93993569349448</v>
      </c>
      <c r="HP6" s="22">
        <v>672.37511850541341</v>
      </c>
      <c r="HQ6" s="22">
        <v>695.89568502341081</v>
      </c>
      <c r="HR6" s="22">
        <v>699.37273452314389</v>
      </c>
      <c r="HS6" s="101">
        <v>630.90636939664773</v>
      </c>
      <c r="HT6" s="101">
        <v>630.90636939664773</v>
      </c>
      <c r="HU6" s="101">
        <v>606.1732129232156</v>
      </c>
      <c r="HV6" s="101">
        <v>606.1732129232156</v>
      </c>
      <c r="HW6" s="101">
        <v>669.3568898598578</v>
      </c>
      <c r="HX6" s="101">
        <v>692.66172377941245</v>
      </c>
      <c r="HY6" s="101">
        <v>694.33760117314932</v>
      </c>
      <c r="HZ6" s="13"/>
      <c r="IA6" s="17">
        <v>982.46712647601748</v>
      </c>
      <c r="IB6" s="17">
        <v>980.58237106553713</v>
      </c>
      <c r="IC6" s="17">
        <v>954.02878980538617</v>
      </c>
      <c r="ID6" s="22">
        <v>951.893446956106</v>
      </c>
      <c r="IE6" s="22">
        <v>1057.5479573432287</v>
      </c>
      <c r="IF6" s="22">
        <v>1083.3282806036466</v>
      </c>
      <c r="IG6" s="22">
        <v>1036.7226766515328</v>
      </c>
      <c r="IH6" s="101">
        <v>979.7387905563553</v>
      </c>
      <c r="II6" s="101">
        <v>978.24270505229549</v>
      </c>
      <c r="IJ6" s="101">
        <v>951.29238878066542</v>
      </c>
      <c r="IK6" s="101">
        <v>949.59739140050544</v>
      </c>
      <c r="IL6" s="101">
        <v>1055.0331987018037</v>
      </c>
      <c r="IM6" s="101">
        <v>1080.6395239049675</v>
      </c>
      <c r="IN6" s="101">
        <v>1032.4893891119921</v>
      </c>
      <c r="IO6" s="22">
        <v>612.39196133498569</v>
      </c>
      <c r="IP6" s="22">
        <v>612.39196133498569</v>
      </c>
      <c r="IQ6" s="22">
        <v>590.26941697456402</v>
      </c>
      <c r="IR6" s="22">
        <v>590.26941697456402</v>
      </c>
      <c r="IS6" s="22">
        <v>651.37502938886541</v>
      </c>
      <c r="IT6" s="22">
        <v>672.69641344096169</v>
      </c>
      <c r="IU6" s="22">
        <v>682.54633210073052</v>
      </c>
      <c r="IV6" s="101">
        <v>610.02378208931873</v>
      </c>
      <c r="IW6" s="101">
        <v>610.02378208931873</v>
      </c>
      <c r="IX6" s="101">
        <v>587.94917545264514</v>
      </c>
      <c r="IY6" s="101">
        <v>587.94917545264514</v>
      </c>
      <c r="IZ6" s="101">
        <v>648.83259184915187</v>
      </c>
      <c r="JA6" s="101">
        <v>669.97626268485601</v>
      </c>
      <c r="JB6" s="101">
        <v>678.30158918780023</v>
      </c>
      <c r="JC6" s="13"/>
      <c r="JD6" s="17">
        <v>1090.2797815685913</v>
      </c>
      <c r="JE6" s="17">
        <v>1083.2639217985727</v>
      </c>
      <c r="JF6" s="17">
        <v>1051.6132553610641</v>
      </c>
      <c r="JG6" s="22">
        <v>1043.664602762344</v>
      </c>
      <c r="JH6" s="22">
        <v>1160.8121368976529</v>
      </c>
      <c r="JI6" s="22">
        <v>1196.8531832684357</v>
      </c>
      <c r="JJ6" s="22">
        <v>1134.636146904875</v>
      </c>
      <c r="JK6" s="101">
        <v>1083.9676390472723</v>
      </c>
      <c r="JL6" s="101">
        <v>1077.6988382455722</v>
      </c>
      <c r="JM6" s="101">
        <v>1045.2511454657229</v>
      </c>
      <c r="JN6" s="101">
        <v>1038.1488769745229</v>
      </c>
      <c r="JO6" s="101">
        <v>1154.8074493440133</v>
      </c>
      <c r="JP6" s="101">
        <v>1190.4470438224564</v>
      </c>
      <c r="JQ6" s="101">
        <v>1124.489535881647</v>
      </c>
      <c r="JR6" s="22">
        <v>710.31536220295027</v>
      </c>
      <c r="JS6" s="22">
        <v>710.31536220295027</v>
      </c>
      <c r="JT6" s="22">
        <v>678.42666952752245</v>
      </c>
      <c r="JU6" s="22">
        <v>678.42666952752245</v>
      </c>
      <c r="JV6" s="22">
        <v>750.46173487644376</v>
      </c>
      <c r="JW6" s="22">
        <v>780.99043324834076</v>
      </c>
      <c r="JX6" s="22">
        <v>777.35696950941826</v>
      </c>
      <c r="JY6" s="101">
        <v>704.80272780608846</v>
      </c>
      <c r="JZ6" s="101">
        <v>704.80272780608846</v>
      </c>
      <c r="KA6" s="101">
        <v>672.9696619261731</v>
      </c>
      <c r="KB6" s="101">
        <v>672.9696619261731</v>
      </c>
      <c r="KC6" s="101">
        <v>744.51695086035272</v>
      </c>
      <c r="KD6" s="101">
        <v>774.64553723080292</v>
      </c>
      <c r="KE6" s="101">
        <v>767.37814502120693</v>
      </c>
      <c r="KF6" s="13"/>
    </row>
    <row r="7" spans="2:292" ht="18">
      <c r="B7" s="4" t="str">
        <f>$B$58</f>
        <v>Standard AC Window Unit and Wall Furnace</v>
      </c>
      <c r="C7" s="17">
        <v>1118.3716415574393</v>
      </c>
      <c r="D7" s="17">
        <v>1068.585388944661</v>
      </c>
      <c r="E7" s="17">
        <v>1099.5473421568288</v>
      </c>
      <c r="F7" s="22">
        <v>1043.141764054749</v>
      </c>
      <c r="G7" s="22">
        <v>1160.4610381410587</v>
      </c>
      <c r="H7" s="22">
        <v>1184.1283164419344</v>
      </c>
      <c r="I7" s="22">
        <v>1138.0560025987425</v>
      </c>
      <c r="J7" s="101">
        <v>1088.0708168061817</v>
      </c>
      <c r="K7" s="101">
        <v>1044.4338422193591</v>
      </c>
      <c r="L7" s="101">
        <v>1062.391083471869</v>
      </c>
      <c r="M7" s="101">
        <v>1012.9523599483474</v>
      </c>
      <c r="N7" s="101">
        <v>1126.5112826660657</v>
      </c>
      <c r="O7" s="101">
        <v>1154.1234809667837</v>
      </c>
      <c r="P7" s="101">
        <v>1092.391014452309</v>
      </c>
      <c r="Q7" s="22">
        <v>700.74602390125915</v>
      </c>
      <c r="R7" s="22">
        <v>698.65397113111192</v>
      </c>
      <c r="S7" s="22">
        <v>677.47061789587076</v>
      </c>
      <c r="T7" s="22">
        <v>675.10041649031314</v>
      </c>
      <c r="U7" s="22">
        <v>746.95925508830339</v>
      </c>
      <c r="V7" s="22">
        <v>769.83337489747305</v>
      </c>
      <c r="W7" s="22">
        <v>767.114106592555</v>
      </c>
      <c r="X7" s="101">
        <v>682.38431882124416</v>
      </c>
      <c r="Y7" s="101">
        <v>680.76268873166384</v>
      </c>
      <c r="Z7" s="101">
        <v>655.01408300721471</v>
      </c>
      <c r="AA7" s="101">
        <v>653.17684927560811</v>
      </c>
      <c r="AB7" s="101">
        <v>722.39201766921633</v>
      </c>
      <c r="AC7" s="101">
        <v>747.33357582761391</v>
      </c>
      <c r="AD7" s="101">
        <v>733.54646427005832</v>
      </c>
      <c r="AE7" s="18"/>
      <c r="AF7" s="17">
        <v>1947.7652101008491</v>
      </c>
      <c r="AG7" s="17">
        <v>1942.5696882413315</v>
      </c>
      <c r="AH7" s="17">
        <v>2087.3484813401983</v>
      </c>
      <c r="AI7" s="22">
        <v>2081.4621894694787</v>
      </c>
      <c r="AJ7" s="22">
        <v>2095.825510351006</v>
      </c>
      <c r="AK7" s="22">
        <v>2005.3076567602168</v>
      </c>
      <c r="AL7" s="22">
        <v>2215.0161697321851</v>
      </c>
      <c r="AM7" s="101">
        <v>1747.2031346172655</v>
      </c>
      <c r="AN7" s="101">
        <v>1742.9630734174061</v>
      </c>
      <c r="AO7" s="101">
        <v>1839.3390011963163</v>
      </c>
      <c r="AP7" s="101">
        <v>1834.5352031473537</v>
      </c>
      <c r="AQ7" s="101">
        <v>1870.1576885431641</v>
      </c>
      <c r="AR7" s="101">
        <v>1811.5792725371659</v>
      </c>
      <c r="AS7" s="101">
        <v>1915.4033222360263</v>
      </c>
      <c r="AT7" s="22">
        <v>1337.9950294046168</v>
      </c>
      <c r="AU7" s="22">
        <v>1346.2996641954294</v>
      </c>
      <c r="AV7" s="22">
        <v>1455.5326774857963</v>
      </c>
      <c r="AW7" s="22">
        <v>1464.9414540399512</v>
      </c>
      <c r="AX7" s="22">
        <v>1503.6488365807882</v>
      </c>
      <c r="AY7" s="22">
        <v>1429.0671256825194</v>
      </c>
      <c r="AZ7" s="22">
        <v>1692.6054679785454</v>
      </c>
      <c r="BA7" s="101">
        <v>1139.5713824539814</v>
      </c>
      <c r="BB7" s="101">
        <v>1150.849710915483</v>
      </c>
      <c r="BC7" s="101">
        <v>1210.1141662189802</v>
      </c>
      <c r="BD7" s="101">
        <v>1222.8920035437541</v>
      </c>
      <c r="BE7" s="101">
        <v>1276.3534685067348</v>
      </c>
      <c r="BF7" s="101">
        <v>1233.7971349882421</v>
      </c>
      <c r="BG7" s="101">
        <v>1393.5068986842584</v>
      </c>
      <c r="BH7" s="13"/>
      <c r="BI7" s="17">
        <v>1307.9769042339317</v>
      </c>
      <c r="BJ7" s="17">
        <v>1268.9113743046732</v>
      </c>
      <c r="BK7" s="17">
        <v>1339.8233356475059</v>
      </c>
      <c r="BL7" s="22">
        <v>1295.563852680147</v>
      </c>
      <c r="BM7" s="22">
        <v>1365.6569587266288</v>
      </c>
      <c r="BN7" s="22">
        <v>1352.0920590784606</v>
      </c>
      <c r="BO7" s="22">
        <v>1375.8640697475023</v>
      </c>
      <c r="BP7" s="101">
        <v>1204.9653404718595</v>
      </c>
      <c r="BQ7" s="101">
        <v>1166.8227773213366</v>
      </c>
      <c r="BR7" s="101">
        <v>1208.2765835747555</v>
      </c>
      <c r="BS7" s="101">
        <v>1165.0627803280363</v>
      </c>
      <c r="BT7" s="101">
        <v>1244.206915249848</v>
      </c>
      <c r="BU7" s="101">
        <v>1249.8555942636153</v>
      </c>
      <c r="BV7" s="101">
        <v>1217.0263079537453</v>
      </c>
      <c r="BW7" s="22">
        <v>799.10984776871715</v>
      </c>
      <c r="BX7" s="22">
        <v>793.11720379942767</v>
      </c>
      <c r="BY7" s="22">
        <v>815.29697492451328</v>
      </c>
      <c r="BZ7" s="22">
        <v>808.50757966561184</v>
      </c>
      <c r="CA7" s="22">
        <v>879.03194904295901</v>
      </c>
      <c r="CB7" s="22">
        <v>874.4140358060356</v>
      </c>
      <c r="CC7" s="22">
        <v>943.90521958583554</v>
      </c>
      <c r="CD7" s="101">
        <v>706.69870664144878</v>
      </c>
      <c r="CE7" s="101">
        <v>704.01413400284127</v>
      </c>
      <c r="CF7" s="101">
        <v>697.5923982791345</v>
      </c>
      <c r="CG7" s="101">
        <v>694.55089859416319</v>
      </c>
      <c r="CH7" s="101">
        <v>769.11230182800227</v>
      </c>
      <c r="CI7" s="101">
        <v>780.83657298615151</v>
      </c>
      <c r="CJ7" s="101">
        <v>801.43107282504491</v>
      </c>
      <c r="CK7" s="13"/>
      <c r="CL7" s="17">
        <v>1991.72225757457</v>
      </c>
      <c r="CM7" s="17">
        <v>1987.8975200486932</v>
      </c>
      <c r="CN7" s="17">
        <v>2131.5050813537373</v>
      </c>
      <c r="CO7" s="22">
        <v>2127.1718262900572</v>
      </c>
      <c r="CP7" s="22">
        <v>2130.324887037084</v>
      </c>
      <c r="CQ7" s="22">
        <v>2037.5344458032025</v>
      </c>
      <c r="CR7" s="22">
        <v>2218.459281661972</v>
      </c>
      <c r="CS7" s="101">
        <v>1796.0224732332322</v>
      </c>
      <c r="CT7" s="101">
        <v>1793.108144408211</v>
      </c>
      <c r="CU7" s="101">
        <v>1888.5108233812771</v>
      </c>
      <c r="CV7" s="101">
        <v>1885.2090203025552</v>
      </c>
      <c r="CW7" s="101">
        <v>1909.2733216946201</v>
      </c>
      <c r="CX7" s="101">
        <v>1848.1432722349764</v>
      </c>
      <c r="CY7" s="101">
        <v>1921.9332666504629</v>
      </c>
      <c r="CZ7" s="22">
        <v>1354.8280641899187</v>
      </c>
      <c r="DA7" s="22">
        <v>1358.8847222143795</v>
      </c>
      <c r="DB7" s="22">
        <v>1472.1443585026516</v>
      </c>
      <c r="DC7" s="22">
        <v>1476.7403690281201</v>
      </c>
      <c r="DD7" s="22">
        <v>1510.2059965767344</v>
      </c>
      <c r="DE7" s="22">
        <v>1435.0561606340984</v>
      </c>
      <c r="DF7" s="22">
        <v>1687.2081283733687</v>
      </c>
      <c r="DG7" s="101">
        <v>1156.2284679951467</v>
      </c>
      <c r="DH7" s="101">
        <v>1166.618264201386</v>
      </c>
      <c r="DI7" s="101">
        <v>1226.2823494528975</v>
      </c>
      <c r="DJ7" s="101">
        <v>1238.0535198186183</v>
      </c>
      <c r="DK7" s="101">
        <v>1286.1430335103532</v>
      </c>
      <c r="DL7" s="101">
        <v>1242.6359809539676</v>
      </c>
      <c r="DM7" s="101">
        <v>1389.7960986141325</v>
      </c>
      <c r="DN7" s="13"/>
      <c r="DO7" s="17">
        <v>1250.1163714376805</v>
      </c>
      <c r="DP7" s="17">
        <v>1210.680029587445</v>
      </c>
      <c r="DQ7" s="17">
        <v>1270.5761031765837</v>
      </c>
      <c r="DR7" s="22">
        <v>1225.8965070319427</v>
      </c>
      <c r="DS7" s="22">
        <v>1301.186905998507</v>
      </c>
      <c r="DT7" s="22">
        <v>1297.0267575743615</v>
      </c>
      <c r="DU7" s="22">
        <v>1308.3142544291579</v>
      </c>
      <c r="DV7" s="101">
        <v>1159.5447544777371</v>
      </c>
      <c r="DW7" s="101">
        <v>1120.6656162339357</v>
      </c>
      <c r="DX7" s="101">
        <v>1154.8376876505242</v>
      </c>
      <c r="DY7" s="101">
        <v>1110.7893780537252</v>
      </c>
      <c r="DZ7" s="101">
        <v>1194.7058500401929</v>
      </c>
      <c r="EA7" s="101">
        <v>1207.135971382434</v>
      </c>
      <c r="EB7" s="101">
        <v>1169.0824846560454</v>
      </c>
      <c r="EC7" s="22">
        <v>754.33485873179677</v>
      </c>
      <c r="ED7" s="22">
        <v>750.59431299463211</v>
      </c>
      <c r="EE7" s="22">
        <v>765.10308441695497</v>
      </c>
      <c r="EF7" s="22">
        <v>760.86521485157459</v>
      </c>
      <c r="EG7" s="22">
        <v>831.19032960122365</v>
      </c>
      <c r="EH7" s="22">
        <v>831.07334445849449</v>
      </c>
      <c r="EI7" s="22">
        <v>893.76383963526007</v>
      </c>
      <c r="EJ7" s="101">
        <v>677.0049076819223</v>
      </c>
      <c r="EK7" s="101">
        <v>676.74105942109895</v>
      </c>
      <c r="EL7" s="101">
        <v>665.9076097257406</v>
      </c>
      <c r="EM7" s="101">
        <v>665.60868154974889</v>
      </c>
      <c r="EN7" s="101">
        <v>735.2311879942057</v>
      </c>
      <c r="EO7" s="101">
        <v>748.89276214740028</v>
      </c>
      <c r="EP7" s="101">
        <v>768.73159498727262</v>
      </c>
      <c r="EQ7" s="13"/>
      <c r="ER7" s="17">
        <v>2057.4934352448595</v>
      </c>
      <c r="ES7" s="17">
        <v>2047.5299491541978</v>
      </c>
      <c r="ET7" s="17">
        <v>2173.1455780050346</v>
      </c>
      <c r="EU7" s="22">
        <v>2161.8573977672741</v>
      </c>
      <c r="EV7" s="22">
        <v>2163.486126203456</v>
      </c>
      <c r="EW7" s="22">
        <v>2086.7570566633144</v>
      </c>
      <c r="EX7" s="22">
        <v>2191.1429415018961</v>
      </c>
      <c r="EY7" s="101">
        <v>1838.9678990720843</v>
      </c>
      <c r="EZ7" s="101">
        <v>1829.1141987317078</v>
      </c>
      <c r="FA7" s="101">
        <v>1907.5239312329054</v>
      </c>
      <c r="FB7" s="101">
        <v>1896.3601332972273</v>
      </c>
      <c r="FC7" s="101">
        <v>1922.7947084068958</v>
      </c>
      <c r="FD7" s="101">
        <v>1876.5921665697242</v>
      </c>
      <c r="FE7" s="101">
        <v>1863.783752624669</v>
      </c>
      <c r="FF7" s="22">
        <v>1374.3294893114664</v>
      </c>
      <c r="FG7" s="22">
        <v>1374.6362385269456</v>
      </c>
      <c r="FH7" s="22">
        <v>1473.7833986845449</v>
      </c>
      <c r="FI7" s="22">
        <v>1474.1309317066848</v>
      </c>
      <c r="FJ7" s="22">
        <v>1511.9789948799582</v>
      </c>
      <c r="FK7" s="22">
        <v>1447.2979743115179</v>
      </c>
      <c r="FL7" s="22">
        <v>1647.6465986749195</v>
      </c>
      <c r="FM7" s="101">
        <v>1157.3908282293373</v>
      </c>
      <c r="FN7" s="101">
        <v>1161.5443120443024</v>
      </c>
      <c r="FO7" s="101">
        <v>1210.1535771456699</v>
      </c>
      <c r="FP7" s="101">
        <v>1214.8592869234885</v>
      </c>
      <c r="FQ7" s="101">
        <v>1268.0225522307837</v>
      </c>
      <c r="FR7" s="101">
        <v>1234.1627686714048</v>
      </c>
      <c r="FS7" s="101">
        <v>1319.1290029803306</v>
      </c>
      <c r="FT7" s="13"/>
      <c r="FU7" s="17">
        <v>3002.0341275406527</v>
      </c>
      <c r="FV7" s="17">
        <v>2916.2464518058687</v>
      </c>
      <c r="FW7" s="17">
        <v>3253.0254809891644</v>
      </c>
      <c r="FX7" s="22">
        <v>3155.8319146950889</v>
      </c>
      <c r="FY7" s="22">
        <v>3176.9736946516346</v>
      </c>
      <c r="FZ7" s="22">
        <v>2999.7659012230561</v>
      </c>
      <c r="GA7" s="22">
        <v>3285.0002440957178</v>
      </c>
      <c r="GB7" s="101">
        <v>2798.9322776230965</v>
      </c>
      <c r="GC7" s="101">
        <v>2728.0233901624174</v>
      </c>
      <c r="GD7" s="101">
        <v>3007.0100834722907</v>
      </c>
      <c r="GE7" s="101">
        <v>2926.6735130358074</v>
      </c>
      <c r="GF7" s="101">
        <v>2954.4634725147585</v>
      </c>
      <c r="GG7" s="101">
        <v>2802.8437612312337</v>
      </c>
      <c r="GH7" s="101">
        <v>2974.7822167949112</v>
      </c>
      <c r="GI7" s="22">
        <v>2098.5899407906527</v>
      </c>
      <c r="GJ7" s="22">
        <v>2059.6092830784178</v>
      </c>
      <c r="GK7" s="22">
        <v>2311.7368222906125</v>
      </c>
      <c r="GL7" s="22">
        <v>2267.5734957161253</v>
      </c>
      <c r="GM7" s="22">
        <v>2321.6954825726484</v>
      </c>
      <c r="GN7" s="22">
        <v>2172.861349408734</v>
      </c>
      <c r="GO7" s="22">
        <v>2562.9569271626265</v>
      </c>
      <c r="GP7" s="101">
        <v>1899.9320501194136</v>
      </c>
      <c r="GQ7" s="101">
        <v>1871.9502606508024</v>
      </c>
      <c r="GR7" s="101">
        <v>2070.6146266689584</v>
      </c>
      <c r="GS7" s="101">
        <v>2038.9125216002499</v>
      </c>
      <c r="GT7" s="101">
        <v>2099.7474156922131</v>
      </c>
      <c r="GU7" s="101">
        <v>1976.6478020540626</v>
      </c>
      <c r="GV7" s="101">
        <v>2255.4589768819992</v>
      </c>
      <c r="GW7" s="13"/>
      <c r="GX7" s="17">
        <v>2566.7624915760971</v>
      </c>
      <c r="GY7" s="17">
        <v>2488.5701312787028</v>
      </c>
      <c r="GZ7" s="17">
        <v>2770.9438581363288</v>
      </c>
      <c r="HA7" s="22">
        <v>2682.3554415699318</v>
      </c>
      <c r="HB7" s="22">
        <v>2749.059450547441</v>
      </c>
      <c r="HC7" s="22">
        <v>2611.8762536859444</v>
      </c>
      <c r="HD7" s="22">
        <v>2905.1924918906643</v>
      </c>
      <c r="HE7" s="101">
        <v>2353.4244119068649</v>
      </c>
      <c r="HF7" s="101">
        <v>2286.61107463689</v>
      </c>
      <c r="HG7" s="101">
        <v>2511.6452486595981</v>
      </c>
      <c r="HH7" s="101">
        <v>2435.9487518183232</v>
      </c>
      <c r="HI7" s="101">
        <v>2514.5385309528456</v>
      </c>
      <c r="HJ7" s="101">
        <v>2405.6661638945038</v>
      </c>
      <c r="HK7" s="101">
        <v>2584.8833803652901</v>
      </c>
      <c r="HL7" s="22">
        <v>1811.6551077031349</v>
      </c>
      <c r="HM7" s="22">
        <v>1768.1805434013518</v>
      </c>
      <c r="HN7" s="22">
        <v>1988.0493766771688</v>
      </c>
      <c r="HO7" s="22">
        <v>1938.7946566794583</v>
      </c>
      <c r="HP7" s="22">
        <v>2031.057875547823</v>
      </c>
      <c r="HQ7" s="22">
        <v>1914.5788481399561</v>
      </c>
      <c r="HR7" s="22">
        <v>2298.9264596454291</v>
      </c>
      <c r="HS7" s="101">
        <v>1595.0892424695714</v>
      </c>
      <c r="HT7" s="101">
        <v>1563.8650975769099</v>
      </c>
      <c r="HU7" s="101">
        <v>1725.3884337294455</v>
      </c>
      <c r="HV7" s="101">
        <v>1690.0128862442446</v>
      </c>
      <c r="HW7" s="101">
        <v>1792.8040749267461</v>
      </c>
      <c r="HX7" s="101">
        <v>1704.9048104390879</v>
      </c>
      <c r="HY7" s="101">
        <v>1976.8679230752034</v>
      </c>
      <c r="HZ7" s="13"/>
      <c r="IA7" s="17">
        <v>3168.4540947521164</v>
      </c>
      <c r="IB7" s="17">
        <v>3069.9512797483926</v>
      </c>
      <c r="IC7" s="17">
        <v>3421.010883999119</v>
      </c>
      <c r="ID7" s="22">
        <v>3309.411638557197</v>
      </c>
      <c r="IE7" s="22">
        <v>3346.0489726874107</v>
      </c>
      <c r="IF7" s="22">
        <v>3169.4294418610534</v>
      </c>
      <c r="IG7" s="22">
        <v>3447.1324226926577</v>
      </c>
      <c r="IH7" s="101">
        <v>2955.9337301370415</v>
      </c>
      <c r="II7" s="101">
        <v>2868.3693599660201</v>
      </c>
      <c r="IJ7" s="101">
        <v>3164.7739130717455</v>
      </c>
      <c r="IK7" s="101">
        <v>3065.5674321370193</v>
      </c>
      <c r="IL7" s="101">
        <v>3114.7976970003433</v>
      </c>
      <c r="IM7" s="101">
        <v>2963.5801931881629</v>
      </c>
      <c r="IN7" s="101">
        <v>3122.4229786147143</v>
      </c>
      <c r="IO7" s="22">
        <v>2200.9091638863083</v>
      </c>
      <c r="IP7" s="22">
        <v>2153.8781209608378</v>
      </c>
      <c r="IQ7" s="22">
        <v>2418.2056391175042</v>
      </c>
      <c r="IR7" s="22">
        <v>2364.9215892897741</v>
      </c>
      <c r="IS7" s="22">
        <v>2439.472198976694</v>
      </c>
      <c r="IT7" s="22">
        <v>2289.3232228781872</v>
      </c>
      <c r="IU7" s="22">
        <v>2696.1308335746244</v>
      </c>
      <c r="IV7" s="101">
        <v>1991.0154079759086</v>
      </c>
      <c r="IW7" s="101">
        <v>1956.4308989109763</v>
      </c>
      <c r="IX7" s="101">
        <v>2165.1735178785266</v>
      </c>
      <c r="IY7" s="101">
        <v>2125.9908293890689</v>
      </c>
      <c r="IZ7" s="101">
        <v>2207.0085494974883</v>
      </c>
      <c r="JA7" s="101">
        <v>2082.2557652525975</v>
      </c>
      <c r="JB7" s="101">
        <v>2371.9723186680126</v>
      </c>
      <c r="JC7" s="13"/>
      <c r="JD7" s="17">
        <v>2286.113716035863</v>
      </c>
      <c r="JE7" s="17">
        <v>2257.4237727294599</v>
      </c>
      <c r="JF7" s="17">
        <v>2452.307611783458</v>
      </c>
      <c r="JG7" s="22">
        <v>2429.2814793818584</v>
      </c>
      <c r="JH7" s="22">
        <v>2441.0051446646589</v>
      </c>
      <c r="JI7" s="22">
        <v>2316.0890912221075</v>
      </c>
      <c r="JJ7" s="22">
        <v>2462.5052218512915</v>
      </c>
      <c r="JK7" s="101">
        <v>2085.0219447415984</v>
      </c>
      <c r="JL7" s="101">
        <v>2065.7321486483766</v>
      </c>
      <c r="JM7" s="101">
        <v>2204.9539187321125</v>
      </c>
      <c r="JN7" s="101">
        <v>2183.0994500181905</v>
      </c>
      <c r="JO7" s="101">
        <v>2213.5817421171196</v>
      </c>
      <c r="JP7" s="101">
        <v>2126.5159655147695</v>
      </c>
      <c r="JQ7" s="101">
        <v>2153.7172185208278</v>
      </c>
      <c r="JR7" s="22">
        <v>1614.5025546626734</v>
      </c>
      <c r="JS7" s="22">
        <v>1601.7400667351817</v>
      </c>
      <c r="JT7" s="22">
        <v>1763.1898360884727</v>
      </c>
      <c r="JU7" s="22">
        <v>1748.7305130466291</v>
      </c>
      <c r="JV7" s="22">
        <v>1785.9033850562637</v>
      </c>
      <c r="JW7" s="22">
        <v>1683.5395297697589</v>
      </c>
      <c r="JX7" s="22">
        <v>1914.7036124270255</v>
      </c>
      <c r="JY7" s="101">
        <v>1421.2747587862698</v>
      </c>
      <c r="JZ7" s="101">
        <v>1408.2339058272923</v>
      </c>
      <c r="KA7" s="101">
        <v>1515.591155890568</v>
      </c>
      <c r="KB7" s="101">
        <v>1500.8164578264989</v>
      </c>
      <c r="KC7" s="101">
        <v>1557.4638361926352</v>
      </c>
      <c r="KD7" s="101">
        <v>1492.7792012973546</v>
      </c>
      <c r="KE7" s="101">
        <v>1606.5010391257065</v>
      </c>
      <c r="KF7" s="13"/>
    </row>
    <row r="8" spans="2:292" ht="18">
      <c r="B8" s="4" t="str">
        <f>$B$59</f>
        <v>Evaporative Cooler and Wall Furnace</v>
      </c>
      <c r="C8" s="17">
        <v>1090.0466831511428</v>
      </c>
      <c r="D8" s="17">
        <v>1046.083090163582</v>
      </c>
      <c r="E8" s="17">
        <v>1064.4384628479902</v>
      </c>
      <c r="F8" s="22">
        <v>1014.6296954118299</v>
      </c>
      <c r="G8" s="22">
        <v>1128.1389580362022</v>
      </c>
      <c r="H8" s="22">
        <v>1156.2199264107153</v>
      </c>
      <c r="I8" s="22">
        <v>1099.0056064038636</v>
      </c>
      <c r="J8" s="101">
        <v>1078.1122705005421</v>
      </c>
      <c r="K8" s="101">
        <v>1036.58127041898</v>
      </c>
      <c r="L8" s="101">
        <v>1050.8445217960652</v>
      </c>
      <c r="M8" s="101">
        <v>1003.7917723759051</v>
      </c>
      <c r="N8" s="101">
        <v>1116.0736494136577</v>
      </c>
      <c r="O8" s="101">
        <v>1144.7828717383131</v>
      </c>
      <c r="P8" s="101">
        <v>1081.4156208746731</v>
      </c>
      <c r="Q8" s="22">
        <v>687.27355007939104</v>
      </c>
      <c r="R8" s="22">
        <v>685.18149730924358</v>
      </c>
      <c r="S8" s="22">
        <v>659.82447971736667</v>
      </c>
      <c r="T8" s="22">
        <v>657.45427831180928</v>
      </c>
      <c r="U8" s="22">
        <v>726.90205730148773</v>
      </c>
      <c r="V8" s="22">
        <v>752.22662756108741</v>
      </c>
      <c r="W8" s="22">
        <v>741.64093597871636</v>
      </c>
      <c r="X8" s="101">
        <v>679.8830918733654</v>
      </c>
      <c r="Y8" s="101">
        <v>678.26146185072525</v>
      </c>
      <c r="Z8" s="101">
        <v>651.84042833131446</v>
      </c>
      <c r="AA8" s="101">
        <v>650.00319467554732</v>
      </c>
      <c r="AB8" s="101">
        <v>718.69619112846465</v>
      </c>
      <c r="AC8" s="101">
        <v>744.00811585993131</v>
      </c>
      <c r="AD8" s="101">
        <v>729.03842227996972</v>
      </c>
      <c r="AE8" s="18"/>
      <c r="AF8" s="17">
        <v>1211.2760867648399</v>
      </c>
      <c r="AG8" s="17">
        <v>1215.167879092822</v>
      </c>
      <c r="AH8" s="17">
        <v>1221.8942713725173</v>
      </c>
      <c r="AI8" s="22">
        <v>1226.3034965017982</v>
      </c>
      <c r="AJ8" s="22">
        <v>1317.8182366611179</v>
      </c>
      <c r="AK8" s="22">
        <v>1315.4003251838224</v>
      </c>
      <c r="AL8" s="22">
        <v>1329.8691881599034</v>
      </c>
      <c r="AM8" s="101">
        <v>1159.7089442416323</v>
      </c>
      <c r="AN8" s="101">
        <v>1165.5317614436133</v>
      </c>
      <c r="AO8" s="101">
        <v>1157.8277970127726</v>
      </c>
      <c r="AP8" s="101">
        <v>1164.4247862060492</v>
      </c>
      <c r="AQ8" s="101">
        <v>1259.2156580564292</v>
      </c>
      <c r="AR8" s="101">
        <v>1264.6592268274132</v>
      </c>
      <c r="AS8" s="101">
        <v>1249.4690388532347</v>
      </c>
      <c r="AT8" s="22">
        <v>728.04936219091439</v>
      </c>
      <c r="AU8" s="22">
        <v>728.04936219091439</v>
      </c>
      <c r="AV8" s="22">
        <v>727.84220631620781</v>
      </c>
      <c r="AW8" s="22">
        <v>727.84220631620781</v>
      </c>
      <c r="AX8" s="22">
        <v>805.75337707500421</v>
      </c>
      <c r="AY8" s="22">
        <v>813.42997777275161</v>
      </c>
      <c r="AZ8" s="22">
        <v>864.5717224749136</v>
      </c>
      <c r="BA8" s="101">
        <v>688.86389086394649</v>
      </c>
      <c r="BB8" s="101">
        <v>688.86389086394649</v>
      </c>
      <c r="BC8" s="101">
        <v>678.89613295042363</v>
      </c>
      <c r="BD8" s="101">
        <v>678.89613295042363</v>
      </c>
      <c r="BE8" s="101">
        <v>750.90764515245951</v>
      </c>
      <c r="BF8" s="101">
        <v>764.92022059149497</v>
      </c>
      <c r="BG8" s="101">
        <v>792.80378944198117</v>
      </c>
      <c r="BH8" s="13"/>
      <c r="BI8" s="17">
        <v>1086.903838484382</v>
      </c>
      <c r="BJ8" s="17">
        <v>1049.1310164156621</v>
      </c>
      <c r="BK8" s="17">
        <v>1075.8918564199753</v>
      </c>
      <c r="BL8" s="22">
        <v>1033.0969531380556</v>
      </c>
      <c r="BM8" s="22">
        <v>1126.1486776469003</v>
      </c>
      <c r="BN8" s="22">
        <v>1143.1938080254281</v>
      </c>
      <c r="BO8" s="22">
        <v>1110.6733183332681</v>
      </c>
      <c r="BP8" s="101">
        <v>1061.4502145945623</v>
      </c>
      <c r="BQ8" s="101">
        <v>1024.3979061693988</v>
      </c>
      <c r="BR8" s="101">
        <v>1044.0469300209045</v>
      </c>
      <c r="BS8" s="101">
        <v>1002.068336191147</v>
      </c>
      <c r="BT8" s="101">
        <v>1097.0446916193246</v>
      </c>
      <c r="BU8" s="101">
        <v>1118.1061451057599</v>
      </c>
      <c r="BV8" s="101">
        <v>1071.6951094631218</v>
      </c>
      <c r="BW8" s="22">
        <v>649.99635011499129</v>
      </c>
      <c r="BX8" s="22">
        <v>648.7817009918781</v>
      </c>
      <c r="BY8" s="22">
        <v>631.78395873513352</v>
      </c>
      <c r="BZ8" s="22">
        <v>630.40781607757651</v>
      </c>
      <c r="CA8" s="22">
        <v>696.57551387430317</v>
      </c>
      <c r="CB8" s="22">
        <v>715.75518848611841</v>
      </c>
      <c r="CC8" s="22">
        <v>726.69859174771386</v>
      </c>
      <c r="CD8" s="101">
        <v>636.56672451401005</v>
      </c>
      <c r="CE8" s="101">
        <v>635.70159666278369</v>
      </c>
      <c r="CF8" s="101">
        <v>615.18336424418089</v>
      </c>
      <c r="CG8" s="101">
        <v>614.20321341900899</v>
      </c>
      <c r="CH8" s="101">
        <v>678.35497034056129</v>
      </c>
      <c r="CI8" s="101">
        <v>699.05550347163773</v>
      </c>
      <c r="CJ8" s="101">
        <v>702.48149440425618</v>
      </c>
      <c r="CK8" s="13"/>
      <c r="CL8" s="17">
        <v>1214.7499817827238</v>
      </c>
      <c r="CM8" s="17">
        <v>1219.9995687373403</v>
      </c>
      <c r="CN8" s="17">
        <v>1227.2337798099443</v>
      </c>
      <c r="CO8" s="22">
        <v>1233.1813249942652</v>
      </c>
      <c r="CP8" s="22">
        <v>1320.7157486926433</v>
      </c>
      <c r="CQ8" s="22">
        <v>1316.0515765570003</v>
      </c>
      <c r="CR8" s="22">
        <v>1326.8818309490823</v>
      </c>
      <c r="CS8" s="101">
        <v>1164.2034583509633</v>
      </c>
      <c r="CT8" s="101">
        <v>1171.1024287648413</v>
      </c>
      <c r="CU8" s="101">
        <v>1163.9066286325528</v>
      </c>
      <c r="CV8" s="101">
        <v>1171.7228508642322</v>
      </c>
      <c r="CW8" s="101">
        <v>1262.7584193574373</v>
      </c>
      <c r="CX8" s="101">
        <v>1266.1418603037619</v>
      </c>
      <c r="CY8" s="101">
        <v>1246.2508632730191</v>
      </c>
      <c r="CZ8" s="22">
        <v>714.15009492276033</v>
      </c>
      <c r="DA8" s="22">
        <v>714.15009492276033</v>
      </c>
      <c r="DB8" s="22">
        <v>716.05808050334849</v>
      </c>
      <c r="DC8" s="22">
        <v>716.05808050334849</v>
      </c>
      <c r="DD8" s="22">
        <v>791.99864297722149</v>
      </c>
      <c r="DE8" s="22">
        <v>798.08017772561891</v>
      </c>
      <c r="DF8" s="22">
        <v>856.38971040242916</v>
      </c>
      <c r="DG8" s="101">
        <v>673.13860734342734</v>
      </c>
      <c r="DH8" s="101">
        <v>673.13860734342734</v>
      </c>
      <c r="DI8" s="101">
        <v>664.86575059951167</v>
      </c>
      <c r="DJ8" s="101">
        <v>664.86575059951167</v>
      </c>
      <c r="DK8" s="101">
        <v>734.79848528785476</v>
      </c>
      <c r="DL8" s="101">
        <v>747.56517550774345</v>
      </c>
      <c r="DM8" s="101">
        <v>781.2792806801109</v>
      </c>
      <c r="DN8" s="13"/>
      <c r="DO8" s="17">
        <v>1080.884460384437</v>
      </c>
      <c r="DP8" s="17">
        <v>1042.3369228186339</v>
      </c>
      <c r="DQ8" s="17">
        <v>1067.6642767160265</v>
      </c>
      <c r="DR8" s="22">
        <v>1023.9916557272279</v>
      </c>
      <c r="DS8" s="22">
        <v>1118.1048417123166</v>
      </c>
      <c r="DT8" s="22">
        <v>1137.0286614565562</v>
      </c>
      <c r="DU8" s="22">
        <v>1099.5008041318995</v>
      </c>
      <c r="DV8" s="101">
        <v>1058.1704948278523</v>
      </c>
      <c r="DW8" s="101">
        <v>1020.2668008419108</v>
      </c>
      <c r="DX8" s="101">
        <v>1039.2329913406265</v>
      </c>
      <c r="DY8" s="101">
        <v>996.28981608078891</v>
      </c>
      <c r="DZ8" s="101">
        <v>1092.2100205795421</v>
      </c>
      <c r="EA8" s="101">
        <v>1114.6844466698276</v>
      </c>
      <c r="EB8" s="101">
        <v>1065.0590695531769</v>
      </c>
      <c r="EC8" s="22">
        <v>643.40947749388931</v>
      </c>
      <c r="ED8" s="22">
        <v>643.40947749388931</v>
      </c>
      <c r="EE8" s="22">
        <v>627.33894441142979</v>
      </c>
      <c r="EF8" s="22">
        <v>627.33894441142979</v>
      </c>
      <c r="EG8" s="22">
        <v>692.66947866082694</v>
      </c>
      <c r="EH8" s="22">
        <v>710.19887189543113</v>
      </c>
      <c r="EI8" s="22">
        <v>723.33585545834023</v>
      </c>
      <c r="EJ8" s="101">
        <v>631.80258643315415</v>
      </c>
      <c r="EK8" s="101">
        <v>631.80258643315415</v>
      </c>
      <c r="EL8" s="101">
        <v>612.87042523144953</v>
      </c>
      <c r="EM8" s="101">
        <v>612.87042523144953</v>
      </c>
      <c r="EN8" s="101">
        <v>676.56100919156506</v>
      </c>
      <c r="EO8" s="101">
        <v>695.33367551356162</v>
      </c>
      <c r="EP8" s="101">
        <v>701.83908588217366</v>
      </c>
      <c r="EQ8" s="13"/>
      <c r="ER8" s="17">
        <v>1195.7742002523207</v>
      </c>
      <c r="ES8" s="17">
        <v>1202.1438555356219</v>
      </c>
      <c r="ET8" s="17">
        <v>1201.950173958581</v>
      </c>
      <c r="EU8" s="22">
        <v>1209.1667060273819</v>
      </c>
      <c r="EV8" s="22">
        <v>1298.5375019926978</v>
      </c>
      <c r="EW8" s="22">
        <v>1297.112770916403</v>
      </c>
      <c r="EX8" s="22">
        <v>1290.9088929810634</v>
      </c>
      <c r="EY8" s="101">
        <v>1145.596641225382</v>
      </c>
      <c r="EZ8" s="101">
        <v>1154.3473120777426</v>
      </c>
      <c r="FA8" s="101">
        <v>1140.0563706402481</v>
      </c>
      <c r="FB8" s="101">
        <v>1149.9704859292071</v>
      </c>
      <c r="FC8" s="101">
        <v>1241.9926157191701</v>
      </c>
      <c r="FD8" s="101">
        <v>1247.7411343779679</v>
      </c>
      <c r="FE8" s="101">
        <v>1211.0210946929208</v>
      </c>
      <c r="FF8" s="22">
        <v>673.59885982372907</v>
      </c>
      <c r="FG8" s="22">
        <v>673.59885982372907</v>
      </c>
      <c r="FH8" s="22">
        <v>675.46583969983101</v>
      </c>
      <c r="FI8" s="22">
        <v>675.46583969983101</v>
      </c>
      <c r="FJ8" s="22">
        <v>746.46844497746235</v>
      </c>
      <c r="FK8" s="22">
        <v>752.32353107802112</v>
      </c>
      <c r="FL8" s="22">
        <v>812.82260058612371</v>
      </c>
      <c r="FM8" s="101">
        <v>632.00634589263518</v>
      </c>
      <c r="FN8" s="101">
        <v>632.00634589263518</v>
      </c>
      <c r="FO8" s="101">
        <v>624.37143496140845</v>
      </c>
      <c r="FP8" s="101">
        <v>624.37143496140845</v>
      </c>
      <c r="FQ8" s="101">
        <v>689.31096694018413</v>
      </c>
      <c r="FR8" s="101">
        <v>701.33420161933202</v>
      </c>
      <c r="FS8" s="101">
        <v>737.82728991255919</v>
      </c>
      <c r="FT8" s="13"/>
      <c r="FU8" s="17">
        <v>1654.0204379342938</v>
      </c>
      <c r="FV8" s="17">
        <v>1613.948567121593</v>
      </c>
      <c r="FW8" s="17">
        <v>1717.6668832252371</v>
      </c>
      <c r="FX8" s="22">
        <v>1672.2672614380363</v>
      </c>
      <c r="FY8" s="22">
        <v>1812.1669727922849</v>
      </c>
      <c r="FZ8" s="22">
        <v>1766.7680955551209</v>
      </c>
      <c r="GA8" s="22">
        <v>1836.7927786657481</v>
      </c>
      <c r="GB8" s="101">
        <v>1581.1371923876929</v>
      </c>
      <c r="GC8" s="101">
        <v>1546.3777823262533</v>
      </c>
      <c r="GD8" s="101">
        <v>1627.6488706014923</v>
      </c>
      <c r="GE8" s="101">
        <v>1588.2680271736531</v>
      </c>
      <c r="GF8" s="101">
        <v>1729.9324380008368</v>
      </c>
      <c r="GG8" s="101">
        <v>1694.3997961920898</v>
      </c>
      <c r="GH8" s="101">
        <v>1714.8135581666838</v>
      </c>
      <c r="GI8" s="22">
        <v>921.73343367640859</v>
      </c>
      <c r="GJ8" s="22">
        <v>921.73343367640859</v>
      </c>
      <c r="GK8" s="22">
        <v>958.24236712139987</v>
      </c>
      <c r="GL8" s="22">
        <v>958.24236712139987</v>
      </c>
      <c r="GM8" s="22">
        <v>1062.0430739887611</v>
      </c>
      <c r="GN8" s="22">
        <v>1041.9522898400537</v>
      </c>
      <c r="GO8" s="22">
        <v>1186.516035556589</v>
      </c>
      <c r="GP8" s="101">
        <v>858.80107511249082</v>
      </c>
      <c r="GQ8" s="101">
        <v>858.80107511249082</v>
      </c>
      <c r="GR8" s="101">
        <v>880.23734132855634</v>
      </c>
      <c r="GS8" s="101">
        <v>880.23734132855634</v>
      </c>
      <c r="GT8" s="101">
        <v>974.76080117811375</v>
      </c>
      <c r="GU8" s="101">
        <v>964.57085070462108</v>
      </c>
      <c r="GV8" s="101">
        <v>1065.2191126635112</v>
      </c>
      <c r="GW8" s="13"/>
      <c r="GX8" s="17">
        <v>1417.7209704697777</v>
      </c>
      <c r="GY8" s="17">
        <v>1385.9485510637373</v>
      </c>
      <c r="GZ8" s="17">
        <v>1453.0614014908256</v>
      </c>
      <c r="HA8" s="22">
        <v>1417.0646837173858</v>
      </c>
      <c r="HB8" s="22">
        <v>1575.0341515732619</v>
      </c>
      <c r="HC8" s="22">
        <v>1551.7790226662553</v>
      </c>
      <c r="HD8" s="22">
        <v>1608.5561756942564</v>
      </c>
      <c r="HE8" s="101">
        <v>1351.2495125973826</v>
      </c>
      <c r="HF8" s="101">
        <v>1331.0214542701208</v>
      </c>
      <c r="HG8" s="101">
        <v>1370.8943389577194</v>
      </c>
      <c r="HH8" s="101">
        <v>1347.9768614623592</v>
      </c>
      <c r="HI8" s="101">
        <v>1500.3518667253102</v>
      </c>
      <c r="HJ8" s="101">
        <v>1486.2578204682325</v>
      </c>
      <c r="HK8" s="101">
        <v>1500.1317035691104</v>
      </c>
      <c r="HL8" s="22">
        <v>842.73924228390672</v>
      </c>
      <c r="HM8" s="22">
        <v>842.73924228390672</v>
      </c>
      <c r="HN8" s="22">
        <v>864.68307314112269</v>
      </c>
      <c r="HO8" s="22">
        <v>864.68307314112269</v>
      </c>
      <c r="HP8" s="22">
        <v>957.89248898221729</v>
      </c>
      <c r="HQ8" s="22">
        <v>950.42661442972417</v>
      </c>
      <c r="HR8" s="22">
        <v>1067.5899882441661</v>
      </c>
      <c r="HS8" s="101">
        <v>782.2734296009362</v>
      </c>
      <c r="HT8" s="101">
        <v>782.2734296009362</v>
      </c>
      <c r="HU8" s="101">
        <v>790.3489256868537</v>
      </c>
      <c r="HV8" s="101">
        <v>790.3489256868537</v>
      </c>
      <c r="HW8" s="101">
        <v>874.87670520865186</v>
      </c>
      <c r="HX8" s="101">
        <v>876.70309679907746</v>
      </c>
      <c r="HY8" s="101">
        <v>956.36878380613871</v>
      </c>
      <c r="HZ8" s="13"/>
      <c r="IA8" s="17">
        <v>1671.85764536187</v>
      </c>
      <c r="IB8" s="17">
        <v>1630.8082665311038</v>
      </c>
      <c r="IC8" s="17">
        <v>1731.9645957147225</v>
      </c>
      <c r="ID8" s="22">
        <v>1685.4575014433585</v>
      </c>
      <c r="IE8" s="22">
        <v>1847.3227000212937</v>
      </c>
      <c r="IF8" s="22">
        <v>1803.2865018238963</v>
      </c>
      <c r="IG8" s="22">
        <v>1869.6846086981202</v>
      </c>
      <c r="IH8" s="101">
        <v>1596.9668305212438</v>
      </c>
      <c r="II8" s="101">
        <v>1563.3762377096014</v>
      </c>
      <c r="IJ8" s="101">
        <v>1639.8681281173792</v>
      </c>
      <c r="IK8" s="101">
        <v>1601.8115019023383</v>
      </c>
      <c r="IL8" s="101">
        <v>1763.847966989046</v>
      </c>
      <c r="IM8" s="101">
        <v>1729.5271656171526</v>
      </c>
      <c r="IN8" s="101">
        <v>1744.8304980171115</v>
      </c>
      <c r="IO8" s="22">
        <v>927.02457659864319</v>
      </c>
      <c r="IP8" s="22">
        <v>927.02457659864319</v>
      </c>
      <c r="IQ8" s="22">
        <v>965.71195188275965</v>
      </c>
      <c r="IR8" s="22">
        <v>965.71195188275965</v>
      </c>
      <c r="IS8" s="22">
        <v>1070.5409606187816</v>
      </c>
      <c r="IT8" s="22">
        <v>1050.0227743366913</v>
      </c>
      <c r="IU8" s="22">
        <v>1205.3647478427868</v>
      </c>
      <c r="IV8" s="101">
        <v>860.73858702454663</v>
      </c>
      <c r="IW8" s="101">
        <v>860.73858702454663</v>
      </c>
      <c r="IX8" s="101">
        <v>884.43293390953738</v>
      </c>
      <c r="IY8" s="101">
        <v>884.43293390953738</v>
      </c>
      <c r="IZ8" s="101">
        <v>979.731529277807</v>
      </c>
      <c r="JA8" s="101">
        <v>968.95497539856729</v>
      </c>
      <c r="JB8" s="101">
        <v>1078.6201980326789</v>
      </c>
      <c r="JC8" s="13"/>
      <c r="JD8" s="17">
        <v>1284.1553713966312</v>
      </c>
      <c r="JE8" s="17">
        <v>1264.7487621919308</v>
      </c>
      <c r="JF8" s="17">
        <v>1281.6661074514725</v>
      </c>
      <c r="JG8" s="22">
        <v>1259.6792947522713</v>
      </c>
      <c r="JH8" s="22">
        <v>1391.0925649494206</v>
      </c>
      <c r="JI8" s="22">
        <v>1397.869808630342</v>
      </c>
      <c r="JJ8" s="22">
        <v>1374.192155488156</v>
      </c>
      <c r="JK8" s="101">
        <v>1247.4740190401071</v>
      </c>
      <c r="JL8" s="101">
        <v>1231.8422887757865</v>
      </c>
      <c r="JM8" s="101">
        <v>1235.1482781126449</v>
      </c>
      <c r="JN8" s="101">
        <v>1217.4382329491254</v>
      </c>
      <c r="JO8" s="101">
        <v>1347.9600694029334</v>
      </c>
      <c r="JP8" s="101">
        <v>1360.871186075334</v>
      </c>
      <c r="JQ8" s="101">
        <v>1311.3478102052602</v>
      </c>
      <c r="JR8" s="22">
        <v>775.02789614800372</v>
      </c>
      <c r="JS8" s="22">
        <v>775.02789614800372</v>
      </c>
      <c r="JT8" s="22">
        <v>762.54415099150606</v>
      </c>
      <c r="JU8" s="22">
        <v>762.54415099150606</v>
      </c>
      <c r="JV8" s="22">
        <v>844.4936939031727</v>
      </c>
      <c r="JW8" s="22">
        <v>862.96273553034268</v>
      </c>
      <c r="JX8" s="22">
        <v>897.9830288265747</v>
      </c>
      <c r="JY8" s="101">
        <v>745.25376363484474</v>
      </c>
      <c r="JZ8" s="101">
        <v>745.25376363484474</v>
      </c>
      <c r="KA8" s="101">
        <v>725.25953525889281</v>
      </c>
      <c r="KB8" s="101">
        <v>725.25953525889281</v>
      </c>
      <c r="KC8" s="101">
        <v>802.92564245583389</v>
      </c>
      <c r="KD8" s="101">
        <v>825.99099320555547</v>
      </c>
      <c r="KE8" s="101">
        <v>841.67261118474676</v>
      </c>
      <c r="KF8" s="13"/>
    </row>
    <row r="9" spans="2:292" ht="18">
      <c r="B9" s="4" t="str">
        <f>$B$60</f>
        <v>Gas Furnace Split System: 10 SEER, 80 AFUE Furnace</v>
      </c>
      <c r="C9" s="17">
        <v>1110.6467149339401</v>
      </c>
      <c r="D9" s="17">
        <v>1062.3441836725199</v>
      </c>
      <c r="E9" s="17">
        <v>1087.3569927830104</v>
      </c>
      <c r="F9" s="22">
        <v>1032.6324040338909</v>
      </c>
      <c r="G9" s="22">
        <v>1148.4937475446291</v>
      </c>
      <c r="H9" s="22">
        <v>1175.3783639567484</v>
      </c>
      <c r="I9" s="22">
        <v>1121.0190442863357</v>
      </c>
      <c r="J9" s="101">
        <v>1090.5396995548658</v>
      </c>
      <c r="K9" s="101">
        <v>1046.4289012900854</v>
      </c>
      <c r="L9" s="101">
        <v>1063.4445725909363</v>
      </c>
      <c r="M9" s="101">
        <v>1013.4690282168541</v>
      </c>
      <c r="N9" s="101">
        <v>1127.0193075144775</v>
      </c>
      <c r="O9" s="101">
        <v>1155.8556608034535</v>
      </c>
      <c r="P9" s="101">
        <v>1091.2605949302381</v>
      </c>
      <c r="Q9" s="22">
        <v>699.33407968741221</v>
      </c>
      <c r="R9" s="22">
        <v>696.69911953476515</v>
      </c>
      <c r="S9" s="22">
        <v>672.74058974962759</v>
      </c>
      <c r="T9" s="22">
        <v>669.75529877297924</v>
      </c>
      <c r="U9" s="22">
        <v>740.79703104447015</v>
      </c>
      <c r="V9" s="22">
        <v>765.90106969723718</v>
      </c>
      <c r="W9" s="22">
        <v>756.36169475490431</v>
      </c>
      <c r="X9" s="101">
        <v>687.73252090629353</v>
      </c>
      <c r="Y9" s="101">
        <v>685.61479283056644</v>
      </c>
      <c r="Z9" s="101">
        <v>659.34367028548183</v>
      </c>
      <c r="AA9" s="101">
        <v>656.94437991704399</v>
      </c>
      <c r="AB9" s="101">
        <v>726.5596894541153</v>
      </c>
      <c r="AC9" s="101">
        <v>752.27134635675395</v>
      </c>
      <c r="AD9" s="101">
        <v>735.88619903035544</v>
      </c>
      <c r="AE9" s="18"/>
      <c r="AF9" s="17">
        <v>1675.2257335661786</v>
      </c>
      <c r="AG9" s="17">
        <v>1669.5297819224202</v>
      </c>
      <c r="AH9" s="17">
        <v>1766.4109274400453</v>
      </c>
      <c r="AI9" s="22">
        <v>1759.9576712006851</v>
      </c>
      <c r="AJ9" s="22">
        <v>1807.8538577692636</v>
      </c>
      <c r="AK9" s="22">
        <v>1750.1290678853534</v>
      </c>
      <c r="AL9" s="22">
        <v>1885.279428209745</v>
      </c>
      <c r="AM9" s="101">
        <v>1540.5224164335143</v>
      </c>
      <c r="AN9" s="101">
        <v>1538.5916036254314</v>
      </c>
      <c r="AO9" s="101">
        <v>1597.4835891272814</v>
      </c>
      <c r="AP9" s="101">
        <v>1595.2960653244004</v>
      </c>
      <c r="AQ9" s="101">
        <v>1653.4333625895404</v>
      </c>
      <c r="AR9" s="101">
        <v>1617.8144066601544</v>
      </c>
      <c r="AS9" s="101">
        <v>1673.2740233651566</v>
      </c>
      <c r="AT9" s="22">
        <v>1084.9473767976683</v>
      </c>
      <c r="AU9" s="22">
        <v>1096.5699719839834</v>
      </c>
      <c r="AV9" s="22">
        <v>1155.3372698244902</v>
      </c>
      <c r="AW9" s="22">
        <v>1168.5051458168714</v>
      </c>
      <c r="AX9" s="22">
        <v>1231.0732850712782</v>
      </c>
      <c r="AY9" s="22">
        <v>1188.4210669252079</v>
      </c>
      <c r="AZ9" s="22">
        <v>1372.9241041935848</v>
      </c>
      <c r="BA9" s="101">
        <v>951.29305977204967</v>
      </c>
      <c r="BB9" s="101">
        <v>962.74786872394884</v>
      </c>
      <c r="BC9" s="101">
        <v>987.94731640937118</v>
      </c>
      <c r="BD9" s="101">
        <v>1000.9250981678396</v>
      </c>
      <c r="BE9" s="101">
        <v>1073.4802129780985</v>
      </c>
      <c r="BF9" s="101">
        <v>1053.0737536795309</v>
      </c>
      <c r="BG9" s="101">
        <v>1161.1196586893295</v>
      </c>
      <c r="BH9" s="13"/>
      <c r="BI9" s="17">
        <v>1201.1166176718784</v>
      </c>
      <c r="BJ9" s="17">
        <v>1161.7531109596748</v>
      </c>
      <c r="BK9" s="17">
        <v>1210.6579656491467</v>
      </c>
      <c r="BL9" s="22">
        <v>1166.0608884299502</v>
      </c>
      <c r="BM9" s="22">
        <v>1248.0905643944643</v>
      </c>
      <c r="BN9" s="22">
        <v>1250.5858657336623</v>
      </c>
      <c r="BO9" s="22">
        <v>1244.2005586087355</v>
      </c>
      <c r="BP9" s="101">
        <v>1138.7397789634583</v>
      </c>
      <c r="BQ9" s="101">
        <v>1100.1063510183592</v>
      </c>
      <c r="BR9" s="101">
        <v>1131.0852779551972</v>
      </c>
      <c r="BS9" s="101">
        <v>1087.3153470415973</v>
      </c>
      <c r="BT9" s="101">
        <v>1174.7088822708065</v>
      </c>
      <c r="BU9" s="101">
        <v>1188.4296861189175</v>
      </c>
      <c r="BV9" s="101">
        <v>1146.730923649375</v>
      </c>
      <c r="BW9" s="22">
        <v>709.94756989505981</v>
      </c>
      <c r="BX9" s="22">
        <v>706.85922309904197</v>
      </c>
      <c r="BY9" s="22">
        <v>705.58776883776511</v>
      </c>
      <c r="BZ9" s="22">
        <v>702.08881124873017</v>
      </c>
      <c r="CA9" s="22">
        <v>777.73751269455579</v>
      </c>
      <c r="CB9" s="22">
        <v>787.47205695759362</v>
      </c>
      <c r="CC9" s="22">
        <v>824.18016679962932</v>
      </c>
      <c r="CD9" s="101">
        <v>666.49270819510127</v>
      </c>
      <c r="CE9" s="101">
        <v>665.02987334986847</v>
      </c>
      <c r="CF9" s="101">
        <v>649.47551992740966</v>
      </c>
      <c r="CG9" s="101">
        <v>647.81819404359612</v>
      </c>
      <c r="CH9" s="101">
        <v>716.36403256126539</v>
      </c>
      <c r="CI9" s="101">
        <v>734.18467670522512</v>
      </c>
      <c r="CJ9" s="101">
        <v>744.09172879790344</v>
      </c>
      <c r="CK9" s="13"/>
      <c r="CL9" s="17">
        <v>1703.3737962908967</v>
      </c>
      <c r="CM9" s="17">
        <v>1699.9861999254376</v>
      </c>
      <c r="CN9" s="17">
        <v>1796.2559470506942</v>
      </c>
      <c r="CO9" s="22">
        <v>1792.4179532001328</v>
      </c>
      <c r="CP9" s="22">
        <v>1830.4683308431454</v>
      </c>
      <c r="CQ9" s="22">
        <v>1769.6844968369514</v>
      </c>
      <c r="CR9" s="22">
        <v>1886.4283246181178</v>
      </c>
      <c r="CS9" s="101">
        <v>1571.4669690590317</v>
      </c>
      <c r="CT9" s="101">
        <v>1569.8896177255747</v>
      </c>
      <c r="CU9" s="101">
        <v>1629.7290783083758</v>
      </c>
      <c r="CV9" s="101">
        <v>1627.9420104098133</v>
      </c>
      <c r="CW9" s="101">
        <v>1678.2143435034852</v>
      </c>
      <c r="CX9" s="101">
        <v>1639.7186598940134</v>
      </c>
      <c r="CY9" s="101">
        <v>1674.2805485615104</v>
      </c>
      <c r="CZ9" s="22">
        <v>1084.0129527428955</v>
      </c>
      <c r="DA9" s="22">
        <v>1095.3736131535572</v>
      </c>
      <c r="DB9" s="22">
        <v>1155.4205390826874</v>
      </c>
      <c r="DC9" s="22">
        <v>1168.2916547914551</v>
      </c>
      <c r="DD9" s="22">
        <v>1226.2562435067341</v>
      </c>
      <c r="DE9" s="22">
        <v>1182.1719483632205</v>
      </c>
      <c r="DF9" s="22">
        <v>1365.0926953355722</v>
      </c>
      <c r="DG9" s="101">
        <v>952.4292941704806</v>
      </c>
      <c r="DH9" s="101">
        <v>961.81155144486172</v>
      </c>
      <c r="DI9" s="101">
        <v>989.92498113531303</v>
      </c>
      <c r="DJ9" s="101">
        <v>1000.5546553463838</v>
      </c>
      <c r="DK9" s="101">
        <v>1068.9505218445336</v>
      </c>
      <c r="DL9" s="101">
        <v>1047.1660114988183</v>
      </c>
      <c r="DM9" s="101">
        <v>1151.2767230084055</v>
      </c>
      <c r="DN9" s="13"/>
      <c r="DO9" s="17">
        <v>1171.2270552321763</v>
      </c>
      <c r="DP9" s="17">
        <v>1130.8290307162131</v>
      </c>
      <c r="DQ9" s="17">
        <v>1174.2591519199048</v>
      </c>
      <c r="DR9" s="22">
        <v>1128.4900127013466</v>
      </c>
      <c r="DS9" s="22">
        <v>1213.829649474259</v>
      </c>
      <c r="DT9" s="22">
        <v>1221.8368282776319</v>
      </c>
      <c r="DU9" s="22">
        <v>1206.8473737988497</v>
      </c>
      <c r="DV9" s="101">
        <v>1115.0356028797919</v>
      </c>
      <c r="DW9" s="101">
        <v>1075.3646973788341</v>
      </c>
      <c r="DX9" s="101">
        <v>1102.6579383573569</v>
      </c>
      <c r="DY9" s="101">
        <v>1057.7125921787986</v>
      </c>
      <c r="DZ9" s="101">
        <v>1148.1709290042336</v>
      </c>
      <c r="EA9" s="101">
        <v>1166.0573292230474</v>
      </c>
      <c r="EB9" s="101">
        <v>1120.1633038370567</v>
      </c>
      <c r="EC9" s="22">
        <v>691.42000016355428</v>
      </c>
      <c r="ED9" s="22">
        <v>690.52530556497163</v>
      </c>
      <c r="EE9" s="22">
        <v>686.38890936384291</v>
      </c>
      <c r="EF9" s="22">
        <v>685.37526074782045</v>
      </c>
      <c r="EG9" s="22">
        <v>757.56407401516708</v>
      </c>
      <c r="EH9" s="22">
        <v>768.18644888111248</v>
      </c>
      <c r="EI9" s="22">
        <v>802.58342319136545</v>
      </c>
      <c r="EJ9" s="101">
        <v>652.96713387035675</v>
      </c>
      <c r="EK9" s="101">
        <v>652.96713387035675</v>
      </c>
      <c r="EL9" s="101">
        <v>636.56650386550893</v>
      </c>
      <c r="EM9" s="101">
        <v>636.56650386550893</v>
      </c>
      <c r="EN9" s="101">
        <v>702.97488500059183</v>
      </c>
      <c r="EO9" s="101">
        <v>720.44711468038349</v>
      </c>
      <c r="EP9" s="101">
        <v>730.96751702912752</v>
      </c>
      <c r="EQ9" s="13"/>
      <c r="ER9" s="17">
        <v>1682.1543945883423</v>
      </c>
      <c r="ES9" s="17">
        <v>1672.8709769263066</v>
      </c>
      <c r="ET9" s="17">
        <v>1749.9509368393283</v>
      </c>
      <c r="EU9" s="22">
        <v>1739.4332434498913</v>
      </c>
      <c r="EV9" s="22">
        <v>1786.5672060453917</v>
      </c>
      <c r="EW9" s="22">
        <v>1742.0478003088645</v>
      </c>
      <c r="EX9" s="22">
        <v>1794.1009788654187</v>
      </c>
      <c r="EY9" s="101">
        <v>1551.0861893298015</v>
      </c>
      <c r="EZ9" s="101">
        <v>1545.8458574995877</v>
      </c>
      <c r="FA9" s="101">
        <v>1587.5890926428376</v>
      </c>
      <c r="FB9" s="101">
        <v>1581.6520330969208</v>
      </c>
      <c r="FC9" s="101">
        <v>1638.8426570875158</v>
      </c>
      <c r="FD9" s="101">
        <v>1613.6488748555489</v>
      </c>
      <c r="FE9" s="101">
        <v>1583.1366750919044</v>
      </c>
      <c r="FF9" s="22">
        <v>1020.234612450496</v>
      </c>
      <c r="FG9" s="22">
        <v>1029.3876404696864</v>
      </c>
      <c r="FH9" s="22">
        <v>1072.9090972092342</v>
      </c>
      <c r="FI9" s="22">
        <v>1083.2790650158556</v>
      </c>
      <c r="FJ9" s="22">
        <v>1149.4049906988203</v>
      </c>
      <c r="FK9" s="22">
        <v>1116.6102838678291</v>
      </c>
      <c r="FL9" s="22">
        <v>1259.9122432042652</v>
      </c>
      <c r="FM9" s="101">
        <v>890.69623633478454</v>
      </c>
      <c r="FN9" s="101">
        <v>899.5655887735843</v>
      </c>
      <c r="FO9" s="101">
        <v>912.697107246972</v>
      </c>
      <c r="FP9" s="101">
        <v>922.74568341904376</v>
      </c>
      <c r="FQ9" s="101">
        <v>996.30509470560571</v>
      </c>
      <c r="FR9" s="101">
        <v>983.20289664291113</v>
      </c>
      <c r="FS9" s="101">
        <v>1046.896852058243</v>
      </c>
      <c r="FT9" s="13"/>
      <c r="FU9" s="17">
        <v>2793.4371746345355</v>
      </c>
      <c r="FV9" s="17">
        <v>2718.5077458638102</v>
      </c>
      <c r="FW9" s="17">
        <v>3023.8575254655093</v>
      </c>
      <c r="FX9" s="22">
        <v>2938.9658631115881</v>
      </c>
      <c r="FY9" s="22">
        <v>2974.5325321445412</v>
      </c>
      <c r="FZ9" s="22">
        <v>2812.6894520211918</v>
      </c>
      <c r="GA9" s="22">
        <v>3082.8275023807992</v>
      </c>
      <c r="GB9" s="101">
        <v>2620.7471196175702</v>
      </c>
      <c r="GC9" s="101">
        <v>2557.509701550563</v>
      </c>
      <c r="GD9" s="101">
        <v>2808.7901658744463</v>
      </c>
      <c r="GE9" s="101">
        <v>2737.1450241624402</v>
      </c>
      <c r="GF9" s="101">
        <v>2778.9825151332466</v>
      </c>
      <c r="GG9" s="101">
        <v>2642.2039427840541</v>
      </c>
      <c r="GH9" s="101">
        <v>2796.742828414549</v>
      </c>
      <c r="GI9" s="22">
        <v>1906.1556046458536</v>
      </c>
      <c r="GJ9" s="22">
        <v>1875.2896907693616</v>
      </c>
      <c r="GK9" s="22">
        <v>2098.6232589216829</v>
      </c>
      <c r="GL9" s="22">
        <v>2063.6535710161993</v>
      </c>
      <c r="GM9" s="22">
        <v>2131.8724964052399</v>
      </c>
      <c r="GN9" s="22">
        <v>1998.8280630353279</v>
      </c>
      <c r="GO9" s="22">
        <v>2370.3959748872289</v>
      </c>
      <c r="GP9" s="101">
        <v>1735.7846510833424</v>
      </c>
      <c r="GQ9" s="101">
        <v>1711.1370033803537</v>
      </c>
      <c r="GR9" s="101">
        <v>1886.5180200723216</v>
      </c>
      <c r="GS9" s="101">
        <v>1858.5933472041615</v>
      </c>
      <c r="GT9" s="101">
        <v>1933.7135950150162</v>
      </c>
      <c r="GU9" s="101">
        <v>1825.8583581296807</v>
      </c>
      <c r="GV9" s="101">
        <v>2084.8073818494354</v>
      </c>
      <c r="GW9" s="13"/>
      <c r="GX9" s="17">
        <v>2271.5702840974836</v>
      </c>
      <c r="GY9" s="17">
        <v>2204.9955017757256</v>
      </c>
      <c r="GZ9" s="17">
        <v>2436.0644337885715</v>
      </c>
      <c r="HA9" s="22">
        <v>2360.6382089412095</v>
      </c>
      <c r="HB9" s="22">
        <v>2452.1553295487465</v>
      </c>
      <c r="HC9" s="22">
        <v>2341.934378203327</v>
      </c>
      <c r="HD9" s="22">
        <v>2581.2940866242516</v>
      </c>
      <c r="HE9" s="101">
        <v>2100.5794423123853</v>
      </c>
      <c r="HF9" s="101">
        <v>2043.8516205440467</v>
      </c>
      <c r="HG9" s="101">
        <v>2223.873983402993</v>
      </c>
      <c r="HH9" s="101">
        <v>2159.6039206167534</v>
      </c>
      <c r="HI9" s="101">
        <v>2259.124689713718</v>
      </c>
      <c r="HJ9" s="101">
        <v>2173.9488251889316</v>
      </c>
      <c r="HK9" s="101">
        <v>2306.7212659364454</v>
      </c>
      <c r="HL9" s="22">
        <v>1532.9646387729038</v>
      </c>
      <c r="HM9" s="22">
        <v>1501.3898153446814</v>
      </c>
      <c r="HN9" s="22">
        <v>1670.0795133887827</v>
      </c>
      <c r="HO9" s="22">
        <v>1634.3066629436621</v>
      </c>
      <c r="HP9" s="22">
        <v>1748.4431898397722</v>
      </c>
      <c r="HQ9" s="22">
        <v>1658.6507430567085</v>
      </c>
      <c r="HR9" s="22">
        <v>1984.421139747745</v>
      </c>
      <c r="HS9" s="101">
        <v>1357.3944125059061</v>
      </c>
      <c r="HT9" s="101">
        <v>1332.7130841288017</v>
      </c>
      <c r="HU9" s="101">
        <v>1453.3064688048189</v>
      </c>
      <c r="HV9" s="101">
        <v>1425.3436372523934</v>
      </c>
      <c r="HW9" s="101">
        <v>1548.3479071794552</v>
      </c>
      <c r="HX9" s="101">
        <v>1484.0399425778312</v>
      </c>
      <c r="HY9" s="101">
        <v>1706.1424717374643</v>
      </c>
      <c r="HZ9" s="13"/>
      <c r="IA9" s="17">
        <v>2905.7695690784763</v>
      </c>
      <c r="IB9" s="17">
        <v>2817.6700838944525</v>
      </c>
      <c r="IC9" s="17">
        <v>3133.0146022911213</v>
      </c>
      <c r="ID9" s="22">
        <v>3033.201860188396</v>
      </c>
      <c r="IE9" s="22">
        <v>3092.8493032883216</v>
      </c>
      <c r="IF9" s="22">
        <v>2934.0463622771313</v>
      </c>
      <c r="IG9" s="22">
        <v>3191.3787846830555</v>
      </c>
      <c r="IH9" s="101">
        <v>2725.4634987835611</v>
      </c>
      <c r="II9" s="101">
        <v>2650.0296295184994</v>
      </c>
      <c r="IJ9" s="101">
        <v>2909.8979253406851</v>
      </c>
      <c r="IK9" s="101">
        <v>2824.4347546645172</v>
      </c>
      <c r="IL9" s="101">
        <v>2890.0225554109456</v>
      </c>
      <c r="IM9" s="101">
        <v>2756.3852080232882</v>
      </c>
      <c r="IN9" s="101">
        <v>2893.5518949368175</v>
      </c>
      <c r="IO9" s="22">
        <v>1957.5648860151512</v>
      </c>
      <c r="IP9" s="22">
        <v>1920.9065194523935</v>
      </c>
      <c r="IQ9" s="22">
        <v>2149.4293635654726</v>
      </c>
      <c r="IR9" s="22">
        <v>2107.8970880931229</v>
      </c>
      <c r="IS9" s="22">
        <v>2200.2150287089812</v>
      </c>
      <c r="IT9" s="22">
        <v>2068.5379168465115</v>
      </c>
      <c r="IU9" s="22">
        <v>2450.5809435052411</v>
      </c>
      <c r="IV9" s="101">
        <v>1775.4543699143098</v>
      </c>
      <c r="IW9" s="101">
        <v>1748.9449005958031</v>
      </c>
      <c r="IX9" s="101">
        <v>1925.0109480979224</v>
      </c>
      <c r="IY9" s="101">
        <v>1894.9769153355157</v>
      </c>
      <c r="IZ9" s="101">
        <v>1993.093968545704</v>
      </c>
      <c r="JA9" s="101">
        <v>1886.5118320601705</v>
      </c>
      <c r="JB9" s="101">
        <v>2151.3416966180898</v>
      </c>
      <c r="JC9" s="13"/>
      <c r="JD9" s="17">
        <v>1683.6731487124541</v>
      </c>
      <c r="JE9" s="17">
        <v>1662.0695251967525</v>
      </c>
      <c r="JF9" s="17">
        <v>1747.868293778414</v>
      </c>
      <c r="JG9" s="22">
        <v>1723.3923629832116</v>
      </c>
      <c r="JH9" s="22">
        <v>1810.4286878676974</v>
      </c>
      <c r="JI9" s="22">
        <v>1767.8500951427857</v>
      </c>
      <c r="JJ9" s="22">
        <v>1806.0261558602576</v>
      </c>
      <c r="JK9" s="101">
        <v>1600.1467381238924</v>
      </c>
      <c r="JL9" s="101">
        <v>1579.0994457186705</v>
      </c>
      <c r="JM9" s="101">
        <v>1639.085817072521</v>
      </c>
      <c r="JN9" s="101">
        <v>1615.2401843266014</v>
      </c>
      <c r="JO9" s="101">
        <v>1709.353872155996</v>
      </c>
      <c r="JP9" s="101">
        <v>1683.3358562662459</v>
      </c>
      <c r="JQ9" s="101">
        <v>1658.8403915708116</v>
      </c>
      <c r="JR9" s="22">
        <v>1041.132611281055</v>
      </c>
      <c r="JS9" s="22">
        <v>1034.5044285827869</v>
      </c>
      <c r="JT9" s="22">
        <v>1081.4779955435147</v>
      </c>
      <c r="JU9" s="22">
        <v>1073.9685635770302</v>
      </c>
      <c r="JV9" s="22">
        <v>1175.1160548439975</v>
      </c>
      <c r="JW9" s="22">
        <v>1152.9987268790487</v>
      </c>
      <c r="JX9" s="22">
        <v>1270.2793270918505</v>
      </c>
      <c r="JY9" s="101">
        <v>961.57077817150707</v>
      </c>
      <c r="JZ9" s="101">
        <v>955.04940789946841</v>
      </c>
      <c r="KA9" s="101">
        <v>977.84158167178043</v>
      </c>
      <c r="KB9" s="101">
        <v>970.45316336536507</v>
      </c>
      <c r="KC9" s="101">
        <v>1070.244109649755</v>
      </c>
      <c r="KD9" s="101">
        <v>1064.5515674382675</v>
      </c>
      <c r="KE9" s="101">
        <v>1122.7704665697549</v>
      </c>
      <c r="KF9" s="13"/>
    </row>
    <row r="10" spans="2:292" ht="18">
      <c r="B10" s="4" t="str">
        <f>$B$61</f>
        <v>Gas Furnace Split System: 12 SEER, 80 AFUE Furnace</v>
      </c>
      <c r="C10" s="17">
        <v>1109.6337169407598</v>
      </c>
      <c r="D10" s="17">
        <v>1061.5476243879</v>
      </c>
      <c r="E10" s="17">
        <v>1086.10142123888</v>
      </c>
      <c r="F10" s="22">
        <v>1031.6220477819209</v>
      </c>
      <c r="G10" s="22">
        <v>1147.3477922757088</v>
      </c>
      <c r="H10" s="22">
        <v>1174.3900895073484</v>
      </c>
      <c r="I10" s="22">
        <v>1119.6319416081144</v>
      </c>
      <c r="J10" s="101">
        <v>1090.218193907805</v>
      </c>
      <c r="K10" s="101">
        <v>1046.1704179795245</v>
      </c>
      <c r="L10" s="101">
        <v>1063.0728863026161</v>
      </c>
      <c r="M10" s="101">
        <v>1013.1687433925337</v>
      </c>
      <c r="N10" s="101">
        <v>1126.6774108100763</v>
      </c>
      <c r="O10" s="101">
        <v>1155.5496941152151</v>
      </c>
      <c r="P10" s="101">
        <v>1090.9022791751891</v>
      </c>
      <c r="Q10" s="22">
        <v>698.87637742166839</v>
      </c>
      <c r="R10" s="22">
        <v>696.24141726902087</v>
      </c>
      <c r="S10" s="22">
        <v>672.13913813230192</v>
      </c>
      <c r="T10" s="22">
        <v>669.15384715565335</v>
      </c>
      <c r="U10" s="22">
        <v>740.11119895996001</v>
      </c>
      <c r="V10" s="22">
        <v>765.29678385614113</v>
      </c>
      <c r="W10" s="22">
        <v>755.49086313838461</v>
      </c>
      <c r="X10" s="101">
        <v>687.66553807527384</v>
      </c>
      <c r="Y10" s="101">
        <v>685.54780999954653</v>
      </c>
      <c r="Z10" s="101">
        <v>659.25766540223174</v>
      </c>
      <c r="AA10" s="101">
        <v>656.85837503379412</v>
      </c>
      <c r="AB10" s="101">
        <v>726.45931572315556</v>
      </c>
      <c r="AC10" s="101">
        <v>752.18134118839373</v>
      </c>
      <c r="AD10" s="101">
        <v>735.76226596778531</v>
      </c>
      <c r="AE10" s="18"/>
      <c r="AF10" s="17">
        <v>1637.4005839448553</v>
      </c>
      <c r="AG10" s="17">
        <v>1632.1468427607779</v>
      </c>
      <c r="AH10" s="17">
        <v>1721.7831440488148</v>
      </c>
      <c r="AI10" s="22">
        <v>1715.8308923099357</v>
      </c>
      <c r="AJ10" s="22">
        <v>1767.7487493338419</v>
      </c>
      <c r="AK10" s="22">
        <v>1714.7089647795947</v>
      </c>
      <c r="AL10" s="22">
        <v>1839.535227165921</v>
      </c>
      <c r="AM10" s="101">
        <v>1510.0004246938549</v>
      </c>
      <c r="AN10" s="101">
        <v>1508.4814337944733</v>
      </c>
      <c r="AO10" s="101">
        <v>1562.0564710842505</v>
      </c>
      <c r="AP10" s="101">
        <v>1560.3355229245703</v>
      </c>
      <c r="AQ10" s="101">
        <v>1621.5721244801414</v>
      </c>
      <c r="AR10" s="101">
        <v>1589.4075469286333</v>
      </c>
      <c r="AS10" s="101">
        <v>1638.8337267786783</v>
      </c>
      <c r="AT10" s="22">
        <v>1050.4532274953644</v>
      </c>
      <c r="AU10" s="22">
        <v>1061.8209710434842</v>
      </c>
      <c r="AV10" s="22">
        <v>1114.3095917894084</v>
      </c>
      <c r="AW10" s="22">
        <v>1127.1887323733513</v>
      </c>
      <c r="AX10" s="22">
        <v>1193.3140690114303</v>
      </c>
      <c r="AY10" s="22">
        <v>1155.1846014891894</v>
      </c>
      <c r="AZ10" s="22">
        <v>1328.7229079517347</v>
      </c>
      <c r="BA10" s="101">
        <v>923.65534377380914</v>
      </c>
      <c r="BB10" s="101">
        <v>935.01921494081239</v>
      </c>
      <c r="BC10" s="101">
        <v>955.6350514643633</v>
      </c>
      <c r="BD10" s="101">
        <v>968.50980481520594</v>
      </c>
      <c r="BE10" s="101">
        <v>1044.1016785595364</v>
      </c>
      <c r="BF10" s="101">
        <v>1026.9442360619419</v>
      </c>
      <c r="BG10" s="101">
        <v>1128.4341800997192</v>
      </c>
      <c r="BH10" s="13"/>
      <c r="BI10" s="17">
        <v>1192.2674158019759</v>
      </c>
      <c r="BJ10" s="17">
        <v>1152.8232430427745</v>
      </c>
      <c r="BK10" s="17">
        <v>1200.0513510813871</v>
      </c>
      <c r="BL10" s="22">
        <v>1155.3628828701887</v>
      </c>
      <c r="BM10" s="22">
        <v>1238.4920892541072</v>
      </c>
      <c r="BN10" s="22">
        <v>1242.2520462745404</v>
      </c>
      <c r="BO10" s="22">
        <v>1233.5432865243254</v>
      </c>
      <c r="BP10" s="101">
        <v>1133.054747051639</v>
      </c>
      <c r="BQ10" s="101">
        <v>1094.4144991923993</v>
      </c>
      <c r="BR10" s="101">
        <v>1124.5651031680579</v>
      </c>
      <c r="BS10" s="101">
        <v>1080.7874455994181</v>
      </c>
      <c r="BT10" s="101">
        <v>1168.8193702015656</v>
      </c>
      <c r="BU10" s="101">
        <v>1183.1917017243611</v>
      </c>
      <c r="BV10" s="101">
        <v>1140.9581744112456</v>
      </c>
      <c r="BW10" s="22">
        <v>704.01789214329744</v>
      </c>
      <c r="BX10" s="22">
        <v>701.56431065688139</v>
      </c>
      <c r="BY10" s="22">
        <v>698.22796466005968</v>
      </c>
      <c r="BZ10" s="22">
        <v>695.44816752934867</v>
      </c>
      <c r="CA10" s="22">
        <v>770.22683892998793</v>
      </c>
      <c r="CB10" s="22">
        <v>780.99623265679384</v>
      </c>
      <c r="CC10" s="22">
        <v>815.14380114082144</v>
      </c>
      <c r="CD10" s="101">
        <v>663.68024447938467</v>
      </c>
      <c r="CE10" s="101">
        <v>662.21740963415152</v>
      </c>
      <c r="CF10" s="101">
        <v>646.15729412266944</v>
      </c>
      <c r="CG10" s="101">
        <v>644.4999682388559</v>
      </c>
      <c r="CH10" s="101">
        <v>712.62062415394553</v>
      </c>
      <c r="CI10" s="101">
        <v>730.84408899495611</v>
      </c>
      <c r="CJ10" s="101">
        <v>739.98407780148204</v>
      </c>
      <c r="CK10" s="13"/>
      <c r="CL10" s="17">
        <v>1662.9901970689325</v>
      </c>
      <c r="CM10" s="17">
        <v>1659.672511768435</v>
      </c>
      <c r="CN10" s="17">
        <v>1749.0660514658464</v>
      </c>
      <c r="CO10" s="22">
        <v>1745.3072636978447</v>
      </c>
      <c r="CP10" s="22">
        <v>1788.369600045603</v>
      </c>
      <c r="CQ10" s="22">
        <v>1732.3354712744381</v>
      </c>
      <c r="CR10" s="22">
        <v>1840.0207833714196</v>
      </c>
      <c r="CS10" s="101">
        <v>1538.3285244602107</v>
      </c>
      <c r="CT10" s="101">
        <v>1537.229317781713</v>
      </c>
      <c r="CU10" s="101">
        <v>1591.7074250112264</v>
      </c>
      <c r="CV10" s="101">
        <v>1590.4620734352236</v>
      </c>
      <c r="CW10" s="101">
        <v>1644.2749322426205</v>
      </c>
      <c r="CX10" s="101">
        <v>1609.2919580163068</v>
      </c>
      <c r="CY10" s="101">
        <v>1639.2245229903492</v>
      </c>
      <c r="CZ10" s="22">
        <v>1047.3977530614484</v>
      </c>
      <c r="DA10" s="22">
        <v>1058.6456300729089</v>
      </c>
      <c r="DB10" s="22">
        <v>1112.2979992703692</v>
      </c>
      <c r="DC10" s="22">
        <v>1125.0413364760632</v>
      </c>
      <c r="DD10" s="22">
        <v>1186.8056219541584</v>
      </c>
      <c r="DE10" s="22">
        <v>1147.2941329414489</v>
      </c>
      <c r="DF10" s="22">
        <v>1320.3374870219598</v>
      </c>
      <c r="DG10" s="101">
        <v>923.51097332421057</v>
      </c>
      <c r="DH10" s="101">
        <v>932.02269711182396</v>
      </c>
      <c r="DI10" s="101">
        <v>956.51281653925355</v>
      </c>
      <c r="DJ10" s="101">
        <v>966.15621558396049</v>
      </c>
      <c r="DK10" s="101">
        <v>1037.6277374055794</v>
      </c>
      <c r="DL10" s="101">
        <v>1019.1517352822646</v>
      </c>
      <c r="DM10" s="101">
        <v>1117.955614695928</v>
      </c>
      <c r="DN10" s="13"/>
      <c r="DO10" s="17">
        <v>1164.4721933761575</v>
      </c>
      <c r="DP10" s="17">
        <v>1124.2348765378742</v>
      </c>
      <c r="DQ10" s="17">
        <v>1166.105751195644</v>
      </c>
      <c r="DR10" s="22">
        <v>1120.5186865255662</v>
      </c>
      <c r="DS10" s="22">
        <v>1206.5012485593804</v>
      </c>
      <c r="DT10" s="22">
        <v>1215.4718331445119</v>
      </c>
      <c r="DU10" s="22">
        <v>1198.41492593363</v>
      </c>
      <c r="DV10" s="101">
        <v>1111.0953817841319</v>
      </c>
      <c r="DW10" s="101">
        <v>1071.3995244651139</v>
      </c>
      <c r="DX10" s="101">
        <v>1098.1382788547771</v>
      </c>
      <c r="DY10" s="101">
        <v>1053.1646633920582</v>
      </c>
      <c r="DZ10" s="101">
        <v>1144.1655153221518</v>
      </c>
      <c r="EA10" s="101">
        <v>1162.4780850755276</v>
      </c>
      <c r="EB10" s="101">
        <v>1116.0872225525275</v>
      </c>
      <c r="EC10" s="22">
        <v>686.91305000767557</v>
      </c>
      <c r="ED10" s="22">
        <v>686.4916865769402</v>
      </c>
      <c r="EE10" s="22">
        <v>680.73410883101724</v>
      </c>
      <c r="EF10" s="22">
        <v>680.25672307381626</v>
      </c>
      <c r="EG10" s="22">
        <v>751.84080023461661</v>
      </c>
      <c r="EH10" s="22">
        <v>763.24316027875898</v>
      </c>
      <c r="EI10" s="22">
        <v>795.43305259122951</v>
      </c>
      <c r="EJ10" s="101">
        <v>651.18511055838917</v>
      </c>
      <c r="EK10" s="101">
        <v>651.18511055838917</v>
      </c>
      <c r="EL10" s="101">
        <v>634.44902417943592</v>
      </c>
      <c r="EM10" s="101">
        <v>634.44902417943592</v>
      </c>
      <c r="EN10" s="101">
        <v>700.62133785181209</v>
      </c>
      <c r="EO10" s="101">
        <v>718.33196022717959</v>
      </c>
      <c r="EP10" s="101">
        <v>728.22664018748719</v>
      </c>
      <c r="EQ10" s="13"/>
      <c r="ER10" s="17">
        <v>1641.8217756707263</v>
      </c>
      <c r="ES10" s="17">
        <v>1633.3346694877484</v>
      </c>
      <c r="ET10" s="17">
        <v>1704.4115822285944</v>
      </c>
      <c r="EU10" s="22">
        <v>1694.7960738193181</v>
      </c>
      <c r="EV10" s="22">
        <v>1746.0574990474117</v>
      </c>
      <c r="EW10" s="22">
        <v>1705.1894925875351</v>
      </c>
      <c r="EX10" s="22">
        <v>1752.231948426059</v>
      </c>
      <c r="EY10" s="101">
        <v>1517.9214115470045</v>
      </c>
      <c r="EZ10" s="101">
        <v>1512.9593964225476</v>
      </c>
      <c r="FA10" s="101">
        <v>1550.9312503679655</v>
      </c>
      <c r="FB10" s="101">
        <v>1545.3095110934103</v>
      </c>
      <c r="FC10" s="101">
        <v>1606.2035236071733</v>
      </c>
      <c r="FD10" s="101">
        <v>1583.6068347771084</v>
      </c>
      <c r="FE10" s="101">
        <v>1552.5128839224947</v>
      </c>
      <c r="FF10" s="22">
        <v>983.11431701178697</v>
      </c>
      <c r="FG10" s="22">
        <v>993.18506422149869</v>
      </c>
      <c r="FH10" s="22">
        <v>1030.7565458441898</v>
      </c>
      <c r="FI10" s="22">
        <v>1042.1662480907416</v>
      </c>
      <c r="FJ10" s="22">
        <v>1111.1783023363421</v>
      </c>
      <c r="FK10" s="22">
        <v>1081.958951565847</v>
      </c>
      <c r="FL10" s="22">
        <v>1219.5072323980505</v>
      </c>
      <c r="FM10" s="101">
        <v>862.96385332363661</v>
      </c>
      <c r="FN10" s="101">
        <v>870.39152376714719</v>
      </c>
      <c r="FO10" s="101">
        <v>881.95486727517834</v>
      </c>
      <c r="FP10" s="101">
        <v>890.37008278811231</v>
      </c>
      <c r="FQ10" s="101">
        <v>965.80648696645142</v>
      </c>
      <c r="FR10" s="101">
        <v>955.2322286592962</v>
      </c>
      <c r="FS10" s="101">
        <v>1017.7191106948212</v>
      </c>
      <c r="FT10" s="13"/>
      <c r="FU10" s="17">
        <v>2689.036796891362</v>
      </c>
      <c r="FV10" s="17">
        <v>2617.0281188345575</v>
      </c>
      <c r="FW10" s="17">
        <v>2904.2055043120786</v>
      </c>
      <c r="FX10" s="22">
        <v>2822.6229207472743</v>
      </c>
      <c r="FY10" s="22">
        <v>2867.9377557799639</v>
      </c>
      <c r="FZ10" s="22">
        <v>2716.7869001428908</v>
      </c>
      <c r="GA10" s="22">
        <v>2968.7145872265678</v>
      </c>
      <c r="GB10" s="101">
        <v>2525.5178352235102</v>
      </c>
      <c r="GC10" s="101">
        <v>2464.9233141217051</v>
      </c>
      <c r="GD10" s="101">
        <v>2700.6753972451793</v>
      </c>
      <c r="GE10" s="101">
        <v>2632.0245385603735</v>
      </c>
      <c r="GF10" s="101">
        <v>2683.2698786936821</v>
      </c>
      <c r="GG10" s="101">
        <v>2555.7186039922549</v>
      </c>
      <c r="GH10" s="101">
        <v>2698.4667398839847</v>
      </c>
      <c r="GI10" s="22">
        <v>1805.5113828645503</v>
      </c>
      <c r="GJ10" s="22">
        <v>1776.8395660369347</v>
      </c>
      <c r="GK10" s="22">
        <v>1982.7685752914178</v>
      </c>
      <c r="GL10" s="22">
        <v>1950.2847003555607</v>
      </c>
      <c r="GM10" s="22">
        <v>2028.1744409241146</v>
      </c>
      <c r="GN10" s="22">
        <v>1905.8602306063597</v>
      </c>
      <c r="GO10" s="22">
        <v>2258.3445267478551</v>
      </c>
      <c r="GP10" s="101">
        <v>1645.1726282459304</v>
      </c>
      <c r="GQ10" s="101">
        <v>1621.6561865722397</v>
      </c>
      <c r="GR10" s="101">
        <v>1783.1841859134822</v>
      </c>
      <c r="GS10" s="101">
        <v>1756.5411184421243</v>
      </c>
      <c r="GT10" s="101">
        <v>1840.7829266975548</v>
      </c>
      <c r="GU10" s="101">
        <v>1742.2008142745062</v>
      </c>
      <c r="GV10" s="101">
        <v>1988.5794264667961</v>
      </c>
      <c r="GW10" s="13"/>
      <c r="GX10" s="17">
        <v>2197.2447249704055</v>
      </c>
      <c r="GY10" s="17">
        <v>2133.0894512614191</v>
      </c>
      <c r="GZ10" s="17">
        <v>2350.3697299902442</v>
      </c>
      <c r="HA10" s="22">
        <v>2277.684699244965</v>
      </c>
      <c r="HB10" s="22">
        <v>2375.4218462448089</v>
      </c>
      <c r="HC10" s="22">
        <v>2272.9026111204134</v>
      </c>
      <c r="HD10" s="22">
        <v>2496.0645913228377</v>
      </c>
      <c r="HE10" s="101">
        <v>2035.4097920322981</v>
      </c>
      <c r="HF10" s="101">
        <v>1980.5854084945584</v>
      </c>
      <c r="HG10" s="101">
        <v>2149.6286700834858</v>
      </c>
      <c r="HH10" s="101">
        <v>2087.5151169388487</v>
      </c>
      <c r="HI10" s="101">
        <v>2193.0187141139259</v>
      </c>
      <c r="HJ10" s="101">
        <v>2114.1037558812941</v>
      </c>
      <c r="HK10" s="101">
        <v>2236.5444184785488</v>
      </c>
      <c r="HL10" s="22">
        <v>1461.5140972076254</v>
      </c>
      <c r="HM10" s="22">
        <v>1432.2928779770889</v>
      </c>
      <c r="HN10" s="22">
        <v>1587.3252134062923</v>
      </c>
      <c r="HO10" s="22">
        <v>1554.2188903342339</v>
      </c>
      <c r="HP10" s="22">
        <v>1674.6155691585097</v>
      </c>
      <c r="HQ10" s="22">
        <v>1592.4236533977812</v>
      </c>
      <c r="HR10" s="22">
        <v>1901.0673670023525</v>
      </c>
      <c r="HS10" s="101">
        <v>1295.9688057411477</v>
      </c>
      <c r="HT10" s="101">
        <v>1273.0133479058688</v>
      </c>
      <c r="HU10" s="101">
        <v>1382.9835957342029</v>
      </c>
      <c r="HV10" s="101">
        <v>1356.9760976429711</v>
      </c>
      <c r="HW10" s="101">
        <v>1485.0562693620052</v>
      </c>
      <c r="HX10" s="101">
        <v>1426.9226851354854</v>
      </c>
      <c r="HY10" s="101">
        <v>1637.8233849827338</v>
      </c>
      <c r="HZ10" s="13"/>
      <c r="IA10" s="17">
        <v>2793.1783779070306</v>
      </c>
      <c r="IB10" s="17">
        <v>2708.7753580135068</v>
      </c>
      <c r="IC10" s="17">
        <v>3005.2817725438172</v>
      </c>
      <c r="ID10" s="22">
        <v>2909.6569588490897</v>
      </c>
      <c r="IE10" s="22">
        <v>2979.0944709207597</v>
      </c>
      <c r="IF10" s="22">
        <v>2830.7145960114244</v>
      </c>
      <c r="IG10" s="22">
        <v>3070.758826648067</v>
      </c>
      <c r="IH10" s="101">
        <v>2622.4550465313791</v>
      </c>
      <c r="II10" s="101">
        <v>2551.0167600643017</v>
      </c>
      <c r="IJ10" s="101">
        <v>2794.1321957773171</v>
      </c>
      <c r="IK10" s="101">
        <v>2713.1958401504335</v>
      </c>
      <c r="IL10" s="101">
        <v>2787.5907634255855</v>
      </c>
      <c r="IM10" s="101">
        <v>2662.9078553720333</v>
      </c>
      <c r="IN10" s="101">
        <v>2789.4647143960124</v>
      </c>
      <c r="IO10" s="22">
        <v>1849.6507463583041</v>
      </c>
      <c r="IP10" s="22">
        <v>1816.1772963006931</v>
      </c>
      <c r="IQ10" s="22">
        <v>2026.3785484191876</v>
      </c>
      <c r="IR10" s="22">
        <v>1988.4546396595661</v>
      </c>
      <c r="IS10" s="22">
        <v>2089.997946571078</v>
      </c>
      <c r="IT10" s="22">
        <v>1968.844771252707</v>
      </c>
      <c r="IU10" s="22">
        <v>2332.4454082664561</v>
      </c>
      <c r="IV10" s="101">
        <v>1677.5619660137029</v>
      </c>
      <c r="IW10" s="101">
        <v>1653.1395351610972</v>
      </c>
      <c r="IX10" s="101">
        <v>1814.4688771107724</v>
      </c>
      <c r="IY10" s="101">
        <v>1786.7993647734322</v>
      </c>
      <c r="IZ10" s="101">
        <v>1893.8142169654832</v>
      </c>
      <c r="JA10" s="101">
        <v>1796.2995313222332</v>
      </c>
      <c r="JB10" s="101">
        <v>2049.4921815675116</v>
      </c>
      <c r="JC10" s="13"/>
      <c r="JD10" s="17">
        <v>1651.4742310643526</v>
      </c>
      <c r="JE10" s="17">
        <v>1629.6418140589928</v>
      </c>
      <c r="JF10" s="17">
        <v>1709.9451244127804</v>
      </c>
      <c r="JG10" s="22">
        <v>1685.209980915819</v>
      </c>
      <c r="JH10" s="22">
        <v>1776.3868690278948</v>
      </c>
      <c r="JI10" s="22">
        <v>1738.0855962661888</v>
      </c>
      <c r="JJ10" s="22">
        <v>1770.8427290802636</v>
      </c>
      <c r="JK10" s="101">
        <v>1571.887557373753</v>
      </c>
      <c r="JL10" s="101">
        <v>1550.8958028775107</v>
      </c>
      <c r="JM10" s="101">
        <v>1606.4344781824634</v>
      </c>
      <c r="JN10" s="101">
        <v>1582.6517673818241</v>
      </c>
      <c r="JO10" s="101">
        <v>1680.3138204039794</v>
      </c>
      <c r="JP10" s="101">
        <v>1657.6580140731292</v>
      </c>
      <c r="JQ10" s="101">
        <v>1630.8859633175139</v>
      </c>
      <c r="JR10" s="22">
        <v>1013.8707811530077</v>
      </c>
      <c r="JS10" s="22">
        <v>1007.3104119257475</v>
      </c>
      <c r="JT10" s="22">
        <v>1049.026169331162</v>
      </c>
      <c r="JU10" s="22">
        <v>1041.593566967922</v>
      </c>
      <c r="JV10" s="22">
        <v>1143.7590813861584</v>
      </c>
      <c r="JW10" s="22">
        <v>1125.6587699131912</v>
      </c>
      <c r="JX10" s="22">
        <v>1236.7583162875328</v>
      </c>
      <c r="JY10" s="101">
        <v>937.67594482548429</v>
      </c>
      <c r="JZ10" s="101">
        <v>931.05245986502814</v>
      </c>
      <c r="KA10" s="101">
        <v>950.04860792269301</v>
      </c>
      <c r="KB10" s="101">
        <v>942.54449828120755</v>
      </c>
      <c r="KC10" s="101">
        <v>1043.7154866077408</v>
      </c>
      <c r="KD10" s="101">
        <v>1041.1185666515705</v>
      </c>
      <c r="KE10" s="101">
        <v>1096.4802852959374</v>
      </c>
      <c r="KF10" s="13"/>
    </row>
    <row r="11" spans="2:292" ht="18">
      <c r="B11" s="4" t="str">
        <f>$B$62</f>
        <v>Gas Furnace Split System: 13 SEER, 80 AFUE Furnace</v>
      </c>
      <c r="C11" s="17">
        <v>1106.8853045611611</v>
      </c>
      <c r="D11" s="17">
        <v>1059.3738459205213</v>
      </c>
      <c r="E11" s="17">
        <v>1082.6961084232798</v>
      </c>
      <c r="F11" s="22">
        <v>1028.8677692642402</v>
      </c>
      <c r="G11" s="22">
        <v>1144.2342554481986</v>
      </c>
      <c r="H11" s="22">
        <v>1171.7063405818969</v>
      </c>
      <c r="I11" s="22">
        <v>1115.8576164101237</v>
      </c>
      <c r="J11" s="101">
        <v>1089.2771004471651</v>
      </c>
      <c r="K11" s="101">
        <v>1045.4131250908254</v>
      </c>
      <c r="L11" s="101">
        <v>1061.9802155073976</v>
      </c>
      <c r="M11" s="101">
        <v>1012.2843103531553</v>
      </c>
      <c r="N11" s="101">
        <v>1125.6701166124853</v>
      </c>
      <c r="O11" s="101">
        <v>1154.6522219895844</v>
      </c>
      <c r="P11" s="101">
        <v>1089.8381032461384</v>
      </c>
      <c r="Q11" s="22">
        <v>697.7596716564226</v>
      </c>
      <c r="R11" s="22">
        <v>695.12471157071525</v>
      </c>
      <c r="S11" s="22">
        <v>670.66990664139678</v>
      </c>
      <c r="T11" s="22">
        <v>667.68461574058881</v>
      </c>
      <c r="U11" s="22">
        <v>738.44698291301904</v>
      </c>
      <c r="V11" s="22">
        <v>763.82517539123637</v>
      </c>
      <c r="W11" s="22">
        <v>753.36316742038468</v>
      </c>
      <c r="X11" s="101">
        <v>687.48408478934084</v>
      </c>
      <c r="Y11" s="101">
        <v>685.36635671361375</v>
      </c>
      <c r="Z11" s="101">
        <v>659.02169469899798</v>
      </c>
      <c r="AA11" s="101">
        <v>656.62240433056081</v>
      </c>
      <c r="AB11" s="101">
        <v>726.18146210461339</v>
      </c>
      <c r="AC11" s="101">
        <v>751.93274765385206</v>
      </c>
      <c r="AD11" s="101">
        <v>735.4212865654066</v>
      </c>
      <c r="AE11" s="18"/>
      <c r="AF11" s="17">
        <v>1550.6697948968413</v>
      </c>
      <c r="AG11" s="17">
        <v>1546.9356797388591</v>
      </c>
      <c r="AH11" s="17">
        <v>1620.3158125442808</v>
      </c>
      <c r="AI11" s="22">
        <v>1616.0852285350022</v>
      </c>
      <c r="AJ11" s="22">
        <v>1676.7522693516246</v>
      </c>
      <c r="AK11" s="22">
        <v>1633.9887136268826</v>
      </c>
      <c r="AL11" s="22">
        <v>1737.4728044693152</v>
      </c>
      <c r="AM11" s="101">
        <v>1433.9825601458767</v>
      </c>
      <c r="AN11" s="101">
        <v>1433.918709627698</v>
      </c>
      <c r="AO11" s="101">
        <v>1473.8612082992679</v>
      </c>
      <c r="AP11" s="101">
        <v>1473.7888685427872</v>
      </c>
      <c r="AQ11" s="101">
        <v>1542.5487897082021</v>
      </c>
      <c r="AR11" s="101">
        <v>1518.9485982357946</v>
      </c>
      <c r="AS11" s="101">
        <v>1553.5578956893689</v>
      </c>
      <c r="AT11" s="22">
        <v>974.93553526819665</v>
      </c>
      <c r="AU11" s="22">
        <v>986.47033384961469</v>
      </c>
      <c r="AV11" s="22">
        <v>1024.8904085591107</v>
      </c>
      <c r="AW11" s="22">
        <v>1037.9588149590879</v>
      </c>
      <c r="AX11" s="22">
        <v>1111.1342325873779</v>
      </c>
      <c r="AY11" s="22">
        <v>1082.6764502247272</v>
      </c>
      <c r="AZ11" s="22">
        <v>1232.5489897860759</v>
      </c>
      <c r="BA11" s="101">
        <v>859.00315176781578</v>
      </c>
      <c r="BB11" s="101">
        <v>870.25485501426806</v>
      </c>
      <c r="BC11" s="101">
        <v>879.75820743225665</v>
      </c>
      <c r="BD11" s="101">
        <v>892.5058795895726</v>
      </c>
      <c r="BE11" s="101">
        <v>974.65133458972866</v>
      </c>
      <c r="BF11" s="101">
        <v>965.24531946992772</v>
      </c>
      <c r="BG11" s="101">
        <v>1050.2029179044971</v>
      </c>
      <c r="BH11" s="13"/>
      <c r="BI11" s="17">
        <v>1169.6800131480788</v>
      </c>
      <c r="BJ11" s="17">
        <v>1130.2587325300801</v>
      </c>
      <c r="BK11" s="17">
        <v>1173.0220548946688</v>
      </c>
      <c r="BL11" s="22">
        <v>1128.3595224466694</v>
      </c>
      <c r="BM11" s="22">
        <v>1213.9931036855064</v>
      </c>
      <c r="BN11" s="22">
        <v>1220.9565255473985</v>
      </c>
      <c r="BO11" s="22">
        <v>1206.5614112146816</v>
      </c>
      <c r="BP11" s="101">
        <v>1117.6663640117806</v>
      </c>
      <c r="BQ11" s="101">
        <v>1079.0347715614801</v>
      </c>
      <c r="BR11" s="101">
        <v>1106.8497745738759</v>
      </c>
      <c r="BS11" s="101">
        <v>1063.0819231930727</v>
      </c>
      <c r="BT11" s="101">
        <v>1152.9543514915072</v>
      </c>
      <c r="BU11" s="101">
        <v>1169.1186591262197</v>
      </c>
      <c r="BV11" s="101">
        <v>1125.3682402516345</v>
      </c>
      <c r="BW11" s="22">
        <v>691.15478125234119</v>
      </c>
      <c r="BX11" s="22">
        <v>689.29471330250885</v>
      </c>
      <c r="BY11" s="22">
        <v>682.03888936420651</v>
      </c>
      <c r="BZ11" s="22">
        <v>679.9315162940635</v>
      </c>
      <c r="CA11" s="22">
        <v>752.67793843090101</v>
      </c>
      <c r="CB11" s="22">
        <v>765.86348198874657</v>
      </c>
      <c r="CC11" s="22">
        <v>793.78980221857512</v>
      </c>
      <c r="CD11" s="101">
        <v>657.40746519598804</v>
      </c>
      <c r="CE11" s="101">
        <v>655.94463035075523</v>
      </c>
      <c r="CF11" s="101">
        <v>638.61314668424018</v>
      </c>
      <c r="CG11" s="101">
        <v>636.95582080042595</v>
      </c>
      <c r="CH11" s="101">
        <v>704.09908024187064</v>
      </c>
      <c r="CI11" s="101">
        <v>723.24406929832799</v>
      </c>
      <c r="CJ11" s="101">
        <v>730.32260293988509</v>
      </c>
      <c r="CK11" s="13"/>
      <c r="CL11" s="17">
        <v>1569.1852017127696</v>
      </c>
      <c r="CM11" s="17">
        <v>1566.4885893470318</v>
      </c>
      <c r="CN11" s="17">
        <v>1640.2377645980241</v>
      </c>
      <c r="CO11" s="22">
        <v>1637.1826244453825</v>
      </c>
      <c r="CP11" s="22">
        <v>1690.811648860345</v>
      </c>
      <c r="CQ11" s="22">
        <v>1645.4146965853329</v>
      </c>
      <c r="CR11" s="22">
        <v>1734.3440386655664</v>
      </c>
      <c r="CS11" s="101">
        <v>1455.2428358224529</v>
      </c>
      <c r="CT11" s="101">
        <v>1455.9821464188342</v>
      </c>
      <c r="CU11" s="101">
        <v>1496.3004168292075</v>
      </c>
      <c r="CV11" s="101">
        <v>1497.1380223808826</v>
      </c>
      <c r="CW11" s="101">
        <v>1559.3558532208367</v>
      </c>
      <c r="CX11" s="101">
        <v>1533.1846832043991</v>
      </c>
      <c r="CY11" s="101">
        <v>1551.4699620498191</v>
      </c>
      <c r="CZ11" s="22">
        <v>966.31469006948964</v>
      </c>
      <c r="DA11" s="22">
        <v>977.12258396173434</v>
      </c>
      <c r="DB11" s="22">
        <v>1017.1710626616133</v>
      </c>
      <c r="DC11" s="22">
        <v>1029.4159188430876</v>
      </c>
      <c r="DD11" s="22">
        <v>1099.1535295976696</v>
      </c>
      <c r="DE11" s="22">
        <v>1069.5720506441014</v>
      </c>
      <c r="DF11" s="22">
        <v>1220.8378619351827</v>
      </c>
      <c r="DG11" s="101">
        <v>855.58933277655547</v>
      </c>
      <c r="DH11" s="101">
        <v>863.70407686613407</v>
      </c>
      <c r="DI11" s="101">
        <v>877.6598418920106</v>
      </c>
      <c r="DJ11" s="101">
        <v>886.85348084859368</v>
      </c>
      <c r="DK11" s="101">
        <v>962.89348437224339</v>
      </c>
      <c r="DL11" s="101">
        <v>952.38683394663065</v>
      </c>
      <c r="DM11" s="101">
        <v>1037.0238984703972</v>
      </c>
      <c r="DN11" s="13"/>
      <c r="DO11" s="17">
        <v>1145.8441300325946</v>
      </c>
      <c r="DP11" s="17">
        <v>1105.489524206374</v>
      </c>
      <c r="DQ11" s="17">
        <v>1143.6592417855343</v>
      </c>
      <c r="DR11" s="22">
        <v>1097.9392939836162</v>
      </c>
      <c r="DS11" s="22">
        <v>1186.27382924319</v>
      </c>
      <c r="DT11" s="22">
        <v>1197.8877920776813</v>
      </c>
      <c r="DU11" s="22">
        <v>1175.3345932938416</v>
      </c>
      <c r="DV11" s="101">
        <v>1099.5897889883131</v>
      </c>
      <c r="DW11" s="101">
        <v>1059.9075071682348</v>
      </c>
      <c r="DX11" s="101">
        <v>1084.8861853815872</v>
      </c>
      <c r="DY11" s="101">
        <v>1039.9279503467092</v>
      </c>
      <c r="DZ11" s="101">
        <v>1132.3693746157944</v>
      </c>
      <c r="EA11" s="101">
        <v>1151.9660190882498</v>
      </c>
      <c r="EB11" s="101">
        <v>1104.0430884093291</v>
      </c>
      <c r="EC11" s="22">
        <v>676.30992218107667</v>
      </c>
      <c r="ED11" s="22">
        <v>676.30992218107667</v>
      </c>
      <c r="EE11" s="22">
        <v>667.23071334339966</v>
      </c>
      <c r="EF11" s="22">
        <v>667.23071334339966</v>
      </c>
      <c r="EG11" s="22">
        <v>737.2591276193466</v>
      </c>
      <c r="EH11" s="22">
        <v>750.63968607510776</v>
      </c>
      <c r="EI11" s="22">
        <v>777.06197972256189</v>
      </c>
      <c r="EJ11" s="101">
        <v>646.79898946641515</v>
      </c>
      <c r="EK11" s="101">
        <v>646.79898946641515</v>
      </c>
      <c r="EL11" s="101">
        <v>629.13791925478711</v>
      </c>
      <c r="EM11" s="101">
        <v>629.13791925478711</v>
      </c>
      <c r="EN11" s="101">
        <v>694.71695797244126</v>
      </c>
      <c r="EO11" s="101">
        <v>713.02195741908054</v>
      </c>
      <c r="EP11" s="101">
        <v>721.14432095584505</v>
      </c>
      <c r="EQ11" s="13"/>
      <c r="ER11" s="17">
        <v>1546.6359420099789</v>
      </c>
      <c r="ES11" s="17">
        <v>1540.1157359890815</v>
      </c>
      <c r="ET11" s="17">
        <v>1597.2660795847971</v>
      </c>
      <c r="EU11" s="22">
        <v>1589.8789803224017</v>
      </c>
      <c r="EV11" s="22">
        <v>1650.8600945082765</v>
      </c>
      <c r="EW11" s="22">
        <v>1618.2403817044374</v>
      </c>
      <c r="EX11" s="22">
        <v>1654.3489044790558</v>
      </c>
      <c r="EY11" s="101">
        <v>1436.5473182466237</v>
      </c>
      <c r="EZ11" s="101">
        <v>1433.5652753274464</v>
      </c>
      <c r="FA11" s="101">
        <v>1460.5392252616116</v>
      </c>
      <c r="FB11" s="101">
        <v>1457.1607051691317</v>
      </c>
      <c r="FC11" s="101">
        <v>1526.1884956051103</v>
      </c>
      <c r="FD11" s="101">
        <v>1510.0570403503477</v>
      </c>
      <c r="FE11" s="101">
        <v>1476.23737160683</v>
      </c>
      <c r="FF11" s="22">
        <v>901.51850080231372</v>
      </c>
      <c r="FG11" s="22">
        <v>911.59647183853679</v>
      </c>
      <c r="FH11" s="22">
        <v>938.04580253077006</v>
      </c>
      <c r="FI11" s="22">
        <v>949.46368904686028</v>
      </c>
      <c r="FJ11" s="22">
        <v>1025.0696052416713</v>
      </c>
      <c r="FK11" s="22">
        <v>1003.7532777780959</v>
      </c>
      <c r="FL11" s="22">
        <v>1127.4390344952551</v>
      </c>
      <c r="FM11" s="101">
        <v>798.9477586515153</v>
      </c>
      <c r="FN11" s="101">
        <v>804.70124457617123</v>
      </c>
      <c r="FO11" s="101">
        <v>810.34684359053244</v>
      </c>
      <c r="FP11" s="101">
        <v>816.86528357448742</v>
      </c>
      <c r="FQ11" s="101">
        <v>894.29525696441351</v>
      </c>
      <c r="FR11" s="101">
        <v>889.83946981470729</v>
      </c>
      <c r="FS11" s="101">
        <v>947.2309047763365</v>
      </c>
      <c r="FT11" s="13"/>
      <c r="FU11" s="17">
        <v>2458.7691939913025</v>
      </c>
      <c r="FV11" s="17">
        <v>2395.2451360328105</v>
      </c>
      <c r="FW11" s="17">
        <v>2644.055951206989</v>
      </c>
      <c r="FX11" s="22">
        <v>2572.0860594297046</v>
      </c>
      <c r="FY11" s="22">
        <v>2637.062483991564</v>
      </c>
      <c r="FZ11" s="22">
        <v>2507.3729155341966</v>
      </c>
      <c r="GA11" s="22">
        <v>2728.56333944071</v>
      </c>
      <c r="GB11" s="101">
        <v>2300.9940117005685</v>
      </c>
      <c r="GC11" s="101">
        <v>2247.4156718146623</v>
      </c>
      <c r="GD11" s="101">
        <v>2447.4370812063048</v>
      </c>
      <c r="GE11" s="101">
        <v>2386.7352393039055</v>
      </c>
      <c r="GF11" s="101">
        <v>2458.4274191764225</v>
      </c>
      <c r="GG11" s="101">
        <v>2351.8241002094578</v>
      </c>
      <c r="GH11" s="101">
        <v>2469.9531925507436</v>
      </c>
      <c r="GI11" s="22">
        <v>1591.6015823186285</v>
      </c>
      <c r="GJ11" s="22">
        <v>1567.0415327740047</v>
      </c>
      <c r="GK11" s="22">
        <v>1739.4137142082727</v>
      </c>
      <c r="GL11" s="22">
        <v>1711.5882861015459</v>
      </c>
      <c r="GM11" s="22">
        <v>1809.0854449913479</v>
      </c>
      <c r="GN11" s="22">
        <v>1708.2692352369011</v>
      </c>
      <c r="GO11" s="22">
        <v>2026.5771402192395</v>
      </c>
      <c r="GP11" s="101">
        <v>1438.9468026334441</v>
      </c>
      <c r="GQ11" s="101">
        <v>1415.0474683446826</v>
      </c>
      <c r="GR11" s="101">
        <v>1548.9716869868282</v>
      </c>
      <c r="GS11" s="101">
        <v>1521.8948194568068</v>
      </c>
      <c r="GT11" s="101">
        <v>1627.029204878143</v>
      </c>
      <c r="GU11" s="101">
        <v>1549.4944472579764</v>
      </c>
      <c r="GV11" s="101">
        <v>1768.1989103717588</v>
      </c>
      <c r="GW11" s="13"/>
      <c r="GX11" s="17">
        <v>2028.0653392944005</v>
      </c>
      <c r="GY11" s="17">
        <v>1971.0971872620985</v>
      </c>
      <c r="GZ11" s="17">
        <v>2157.688914621217</v>
      </c>
      <c r="HA11" s="22">
        <v>2093.1465684884247</v>
      </c>
      <c r="HB11" s="22">
        <v>2204.2902792662139</v>
      </c>
      <c r="HC11" s="22">
        <v>2117.9832086740375</v>
      </c>
      <c r="HD11" s="22">
        <v>2310.3559132153741</v>
      </c>
      <c r="HE11" s="101">
        <v>1875.3856423287621</v>
      </c>
      <c r="HF11" s="101">
        <v>1826.2636811898819</v>
      </c>
      <c r="HG11" s="101">
        <v>1968.106778708657</v>
      </c>
      <c r="HH11" s="101">
        <v>1912.4538128769773</v>
      </c>
      <c r="HI11" s="101">
        <v>2031.7794911906142</v>
      </c>
      <c r="HJ11" s="101">
        <v>1967.8598104044329</v>
      </c>
      <c r="HK11" s="101">
        <v>2066.4153016183445</v>
      </c>
      <c r="HL11" s="22">
        <v>1307.2780785011505</v>
      </c>
      <c r="HM11" s="22">
        <v>1282.8493067289987</v>
      </c>
      <c r="HN11" s="22">
        <v>1410.3549715269926</v>
      </c>
      <c r="HO11" s="22">
        <v>1382.6782752138781</v>
      </c>
      <c r="HP11" s="22">
        <v>1515.2519998823434</v>
      </c>
      <c r="HQ11" s="22">
        <v>1448.8002139135428</v>
      </c>
      <c r="HR11" s="22">
        <v>1722.9062729794648</v>
      </c>
      <c r="HS11" s="101">
        <v>1153.6719881265437</v>
      </c>
      <c r="HT11" s="101">
        <v>1140.5819678984128</v>
      </c>
      <c r="HU11" s="101">
        <v>1220.3819554971233</v>
      </c>
      <c r="HV11" s="101">
        <v>1205.5515531352794</v>
      </c>
      <c r="HW11" s="101">
        <v>1334.8031481076894</v>
      </c>
      <c r="HX11" s="101">
        <v>1291.2433881304112</v>
      </c>
      <c r="HY11" s="101">
        <v>1474.9406081680099</v>
      </c>
      <c r="HZ11" s="13"/>
      <c r="IA11" s="17">
        <v>2545.6804234332253</v>
      </c>
      <c r="IB11" s="17">
        <v>2473.1590824410632</v>
      </c>
      <c r="IC11" s="17">
        <v>2728.4612773413687</v>
      </c>
      <c r="ID11" s="22">
        <v>2646.2978697996155</v>
      </c>
      <c r="IE11" s="22">
        <v>2734.2356763490266</v>
      </c>
      <c r="IF11" s="22">
        <v>2606.3780908887097</v>
      </c>
      <c r="IG11" s="22">
        <v>2818.4472390467331</v>
      </c>
      <c r="IH11" s="101">
        <v>2380.3143878081651</v>
      </c>
      <c r="II11" s="101">
        <v>2319.0068829425854</v>
      </c>
      <c r="IJ11" s="101">
        <v>2523.6769196857817</v>
      </c>
      <c r="IK11" s="101">
        <v>2454.218282562897</v>
      </c>
      <c r="IL11" s="101">
        <v>2548.0150168563719</v>
      </c>
      <c r="IM11" s="101">
        <v>2443.4692686772428</v>
      </c>
      <c r="IN11" s="101">
        <v>2548.0433544038133</v>
      </c>
      <c r="IO11" s="22">
        <v>1620.032779655543</v>
      </c>
      <c r="IP11" s="22">
        <v>1594.8047202164646</v>
      </c>
      <c r="IQ11" s="22">
        <v>1767.5711452283267</v>
      </c>
      <c r="IR11" s="22">
        <v>1738.9888920484684</v>
      </c>
      <c r="IS11" s="22">
        <v>1859.2359184706165</v>
      </c>
      <c r="IT11" s="22">
        <v>1758.800643718643</v>
      </c>
      <c r="IU11" s="22">
        <v>2089.923073480652</v>
      </c>
      <c r="IV11" s="101">
        <v>1454.5685141086342</v>
      </c>
      <c r="IW11" s="101">
        <v>1436.763363352552</v>
      </c>
      <c r="IX11" s="101">
        <v>1563.482585556525</v>
      </c>
      <c r="IY11" s="101">
        <v>1543.3101530297686</v>
      </c>
      <c r="IZ11" s="101">
        <v>1667.4293611699525</v>
      </c>
      <c r="JA11" s="101">
        <v>1590.3614370870832</v>
      </c>
      <c r="JB11" s="101">
        <v>1817.4234547128835</v>
      </c>
      <c r="JC11" s="13"/>
      <c r="JD11" s="17">
        <v>1581.9637644316144</v>
      </c>
      <c r="JE11" s="17">
        <v>1560.1312861761533</v>
      </c>
      <c r="JF11" s="17">
        <v>1628.4716513683015</v>
      </c>
      <c r="JG11" s="22">
        <v>1603.7364384777416</v>
      </c>
      <c r="JH11" s="22">
        <v>1703.3941432609611</v>
      </c>
      <c r="JI11" s="22">
        <v>1674.2189512345801</v>
      </c>
      <c r="JJ11" s="22">
        <v>1697.0273285687422</v>
      </c>
      <c r="JK11" s="101">
        <v>1506.4357905954555</v>
      </c>
      <c r="JL11" s="101">
        <v>1485.6535342008137</v>
      </c>
      <c r="JM11" s="101">
        <v>1530.4451339463756</v>
      </c>
      <c r="JN11" s="101">
        <v>1506.8997750433359</v>
      </c>
      <c r="JO11" s="101">
        <v>1612.3931265233023</v>
      </c>
      <c r="JP11" s="101">
        <v>1597.8114286344953</v>
      </c>
      <c r="JQ11" s="101">
        <v>1564.9073028227397</v>
      </c>
      <c r="JR11" s="22">
        <v>959.67863594935375</v>
      </c>
      <c r="JS11" s="22">
        <v>952.9028015551562</v>
      </c>
      <c r="JT11" s="22">
        <v>984.44574184957935</v>
      </c>
      <c r="JU11" s="22">
        <v>976.76902717291398</v>
      </c>
      <c r="JV11" s="22">
        <v>1081.1155432224405</v>
      </c>
      <c r="JW11" s="22">
        <v>1071.1319573868664</v>
      </c>
      <c r="JX11" s="22">
        <v>1169.4569480498781</v>
      </c>
      <c r="JY11" s="101">
        <v>886.62806031675814</v>
      </c>
      <c r="JZ11" s="101">
        <v>885.59470009477059</v>
      </c>
      <c r="KA11" s="101">
        <v>890.05876537463496</v>
      </c>
      <c r="KB11" s="101">
        <v>888.88801486319812</v>
      </c>
      <c r="KC11" s="101">
        <v>985.83204758573606</v>
      </c>
      <c r="KD11" s="101">
        <v>990.22019551519475</v>
      </c>
      <c r="KE11" s="101">
        <v>1037.2926607837283</v>
      </c>
      <c r="KF11" s="13"/>
    </row>
    <row r="12" spans="2:292" ht="18">
      <c r="B12" s="4" t="str">
        <f>$B$63</f>
        <v>Gas Furnace Split System: 14 SEER, 80 AFUE Furnace</v>
      </c>
      <c r="C12" s="17">
        <v>1105.0745462826403</v>
      </c>
      <c r="D12" s="17">
        <v>1057.9315202476205</v>
      </c>
      <c r="E12" s="17">
        <v>1080.4486724588087</v>
      </c>
      <c r="F12" s="22">
        <v>1027.0377508200895</v>
      </c>
      <c r="G12" s="22">
        <v>1142.1573340172793</v>
      </c>
      <c r="H12" s="22">
        <v>1169.9150697318573</v>
      </c>
      <c r="I12" s="22">
        <v>1113.3437451855843</v>
      </c>
      <c r="J12" s="101">
        <v>1088.7072693653054</v>
      </c>
      <c r="K12" s="101">
        <v>1044.9511665471055</v>
      </c>
      <c r="L12" s="101">
        <v>1061.3216512990969</v>
      </c>
      <c r="M12" s="101">
        <v>1011.7479608638947</v>
      </c>
      <c r="N12" s="101">
        <v>1125.0594258929264</v>
      </c>
      <c r="O12" s="101">
        <v>1154.1055036454241</v>
      </c>
      <c r="P12" s="101">
        <v>1089.1984530202985</v>
      </c>
      <c r="Q12" s="22">
        <v>697.01625769754855</v>
      </c>
      <c r="R12" s="22">
        <v>694.38129761184098</v>
      </c>
      <c r="S12" s="22">
        <v>669.69092310114991</v>
      </c>
      <c r="T12" s="22">
        <v>666.70563220034148</v>
      </c>
      <c r="U12" s="22">
        <v>737.33093762789781</v>
      </c>
      <c r="V12" s="22">
        <v>762.83377149074477</v>
      </c>
      <c r="W12" s="22">
        <v>751.94510049142229</v>
      </c>
      <c r="X12" s="101">
        <v>687.38589050834048</v>
      </c>
      <c r="Y12" s="101">
        <v>685.26816243261339</v>
      </c>
      <c r="Z12" s="101">
        <v>658.89377854897486</v>
      </c>
      <c r="AA12" s="101">
        <v>656.4944881805377</v>
      </c>
      <c r="AB12" s="101">
        <v>726.0305752509172</v>
      </c>
      <c r="AC12" s="101">
        <v>751.79769474236934</v>
      </c>
      <c r="AD12" s="101">
        <v>735.23640729048668</v>
      </c>
      <c r="AE12" s="18"/>
      <c r="AF12" s="17">
        <v>1480.6712955705984</v>
      </c>
      <c r="AG12" s="17">
        <v>1478.3035966434973</v>
      </c>
      <c r="AH12" s="17">
        <v>1537.6115556938305</v>
      </c>
      <c r="AI12" s="22">
        <v>1534.9290596282297</v>
      </c>
      <c r="AJ12" s="22">
        <v>1602.2122280682445</v>
      </c>
      <c r="AK12" s="22">
        <v>1568.2000507442208</v>
      </c>
      <c r="AL12" s="22">
        <v>1652.2133027200357</v>
      </c>
      <c r="AM12" s="101">
        <v>1377.6360018405151</v>
      </c>
      <c r="AN12" s="101">
        <v>1378.763830121756</v>
      </c>
      <c r="AO12" s="101">
        <v>1408.4668711195582</v>
      </c>
      <c r="AP12" s="101">
        <v>1409.7446496801965</v>
      </c>
      <c r="AQ12" s="101">
        <v>1484.1873697821979</v>
      </c>
      <c r="AR12" s="101">
        <v>1466.915643440477</v>
      </c>
      <c r="AS12" s="101">
        <v>1490.4356350463374</v>
      </c>
      <c r="AT12" s="22">
        <v>913.51839299389735</v>
      </c>
      <c r="AU12" s="22">
        <v>924.74333792902985</v>
      </c>
      <c r="AV12" s="22">
        <v>951.41541403801307</v>
      </c>
      <c r="AW12" s="22">
        <v>964.13277023580633</v>
      </c>
      <c r="AX12" s="22">
        <v>1043.4357196862641</v>
      </c>
      <c r="AY12" s="22">
        <v>1023.2451322646056</v>
      </c>
      <c r="AZ12" s="22">
        <v>1151.991194068497</v>
      </c>
      <c r="BA12" s="101">
        <v>819.36947656114035</v>
      </c>
      <c r="BB12" s="101">
        <v>822.55340769699228</v>
      </c>
      <c r="BC12" s="101">
        <v>832.89116345383115</v>
      </c>
      <c r="BD12" s="101">
        <v>836.49841378760595</v>
      </c>
      <c r="BE12" s="101">
        <v>923.5939433330492</v>
      </c>
      <c r="BF12" s="101">
        <v>919.87939736731369</v>
      </c>
      <c r="BG12" s="101">
        <v>992.48166795267628</v>
      </c>
      <c r="BH12" s="13"/>
      <c r="BI12" s="17">
        <v>1153.5599972523005</v>
      </c>
      <c r="BJ12" s="17">
        <v>1114.1112540976619</v>
      </c>
      <c r="BK12" s="17">
        <v>1153.6889034571971</v>
      </c>
      <c r="BL12" s="22">
        <v>1108.9952571941585</v>
      </c>
      <c r="BM12" s="22">
        <v>1196.4338806150472</v>
      </c>
      <c r="BN12" s="22">
        <v>1205.7144795187996</v>
      </c>
      <c r="BO12" s="22">
        <v>1187.0308928913007</v>
      </c>
      <c r="BP12" s="101">
        <v>1107.3480427303823</v>
      </c>
      <c r="BQ12" s="101">
        <v>1068.6795864890203</v>
      </c>
      <c r="BR12" s="101">
        <v>1095.0223882177486</v>
      </c>
      <c r="BS12" s="101">
        <v>1051.2127718247862</v>
      </c>
      <c r="BT12" s="101">
        <v>1142.2842916452855</v>
      </c>
      <c r="BU12" s="101">
        <v>1159.6258587560994</v>
      </c>
      <c r="BV12" s="101">
        <v>1114.9074926689843</v>
      </c>
      <c r="BW12" s="22">
        <v>682.56586462424525</v>
      </c>
      <c r="BX12" s="22">
        <v>680.70579667441291</v>
      </c>
      <c r="BY12" s="22">
        <v>671.11538102278064</v>
      </c>
      <c r="BZ12" s="22">
        <v>669.00800795263854</v>
      </c>
      <c r="CA12" s="22">
        <v>740.30811363844953</v>
      </c>
      <c r="CB12" s="22">
        <v>755.21318459480233</v>
      </c>
      <c r="CC12" s="22">
        <v>778.63561641311355</v>
      </c>
      <c r="CD12" s="101">
        <v>653.38276747571285</v>
      </c>
      <c r="CE12" s="101">
        <v>651.91993263047959</v>
      </c>
      <c r="CF12" s="101">
        <v>633.77925797214323</v>
      </c>
      <c r="CG12" s="101">
        <v>632.12193208832855</v>
      </c>
      <c r="CH12" s="101">
        <v>698.64203555488359</v>
      </c>
      <c r="CI12" s="101">
        <v>718.37642192936062</v>
      </c>
      <c r="CJ12" s="101">
        <v>724.1412858733546</v>
      </c>
      <c r="CK12" s="13"/>
      <c r="CL12" s="17">
        <v>1494.5576891995131</v>
      </c>
      <c r="CM12" s="17">
        <v>1493.3590470335348</v>
      </c>
      <c r="CN12" s="17">
        <v>1552.928931447261</v>
      </c>
      <c r="CO12" s="22">
        <v>1551.5709239499781</v>
      </c>
      <c r="CP12" s="22">
        <v>1612.7791180279264</v>
      </c>
      <c r="CQ12" s="22">
        <v>1576.2304981849916</v>
      </c>
      <c r="CR12" s="22">
        <v>1648.0766911644184</v>
      </c>
      <c r="CS12" s="101">
        <v>1394.4986353776092</v>
      </c>
      <c r="CT12" s="101">
        <v>1396.4389924908896</v>
      </c>
      <c r="CU12" s="101">
        <v>1426.6162351322221</v>
      </c>
      <c r="CV12" s="101">
        <v>1428.8145722022985</v>
      </c>
      <c r="CW12" s="101">
        <v>1497.2342512979681</v>
      </c>
      <c r="CX12" s="101">
        <v>1477.4898955212916</v>
      </c>
      <c r="CY12" s="101">
        <v>1487.2959783847591</v>
      </c>
      <c r="CZ12" s="22">
        <v>903.71701698044262</v>
      </c>
      <c r="DA12" s="22">
        <v>912.39674954141151</v>
      </c>
      <c r="DB12" s="22">
        <v>942.95952097926909</v>
      </c>
      <c r="DC12" s="22">
        <v>952.79326638446594</v>
      </c>
      <c r="DD12" s="22">
        <v>1028.977951505577</v>
      </c>
      <c r="DE12" s="22">
        <v>1007.6495249956347</v>
      </c>
      <c r="DF12" s="22">
        <v>1139.5670185911122</v>
      </c>
      <c r="DG12" s="101">
        <v>809.71250566127287</v>
      </c>
      <c r="DH12" s="101">
        <v>813.89202217699449</v>
      </c>
      <c r="DI12" s="101">
        <v>824.34598257415462</v>
      </c>
      <c r="DJ12" s="101">
        <v>829.0811862274619</v>
      </c>
      <c r="DK12" s="101">
        <v>908.85924174405022</v>
      </c>
      <c r="DL12" s="101">
        <v>904.09413744827259</v>
      </c>
      <c r="DM12" s="101">
        <v>978.27390659661842</v>
      </c>
      <c r="DN12" s="13"/>
      <c r="DO12" s="17">
        <v>1133.7173037387952</v>
      </c>
      <c r="DP12" s="17">
        <v>1093.3653394319147</v>
      </c>
      <c r="DQ12" s="17">
        <v>1129.0098171865561</v>
      </c>
      <c r="DR12" s="22">
        <v>1083.292862106877</v>
      </c>
      <c r="DS12" s="22">
        <v>1173.0454963638492</v>
      </c>
      <c r="DT12" s="22">
        <v>1186.400707315282</v>
      </c>
      <c r="DU12" s="22">
        <v>1160.0828324074389</v>
      </c>
      <c r="DV12" s="101">
        <v>1092.5567915384913</v>
      </c>
      <c r="DW12" s="101">
        <v>1052.8747665671924</v>
      </c>
      <c r="DX12" s="101">
        <v>1076.8232945195866</v>
      </c>
      <c r="DY12" s="101">
        <v>1031.8653504827885</v>
      </c>
      <c r="DZ12" s="101">
        <v>1125.2295680455748</v>
      </c>
      <c r="EA12" s="101">
        <v>1145.5837171134503</v>
      </c>
      <c r="EB12" s="101">
        <v>1096.7750378126398</v>
      </c>
      <c r="EC12" s="22">
        <v>669.81037161666882</v>
      </c>
      <c r="ED12" s="22">
        <v>669.81037161666882</v>
      </c>
      <c r="EE12" s="22">
        <v>658.86923499820159</v>
      </c>
      <c r="EF12" s="22">
        <v>658.86923499820159</v>
      </c>
      <c r="EG12" s="22">
        <v>727.91486190042315</v>
      </c>
      <c r="EH12" s="22">
        <v>742.56323080254867</v>
      </c>
      <c r="EI12" s="22">
        <v>765.16013586575355</v>
      </c>
      <c r="EJ12" s="101">
        <v>644.40925240679985</v>
      </c>
      <c r="EK12" s="101">
        <v>644.40925240679985</v>
      </c>
      <c r="EL12" s="101">
        <v>626.23459351621273</v>
      </c>
      <c r="EM12" s="101">
        <v>626.23459351621273</v>
      </c>
      <c r="EN12" s="101">
        <v>691.49491571312456</v>
      </c>
      <c r="EO12" s="101">
        <v>710.117651751464</v>
      </c>
      <c r="EP12" s="101">
        <v>717.20225554090803</v>
      </c>
      <c r="EQ12" s="13"/>
      <c r="ER12" s="17">
        <v>1472.0844163434226</v>
      </c>
      <c r="ES12" s="17">
        <v>1466.6228082516639</v>
      </c>
      <c r="ET12" s="17">
        <v>1513.047111644014</v>
      </c>
      <c r="EU12" s="22">
        <v>1506.8593560766549</v>
      </c>
      <c r="EV12" s="22">
        <v>1575.8289369747988</v>
      </c>
      <c r="EW12" s="22">
        <v>1550.0133677372426</v>
      </c>
      <c r="EX12" s="22">
        <v>1576.7103538665453</v>
      </c>
      <c r="EY12" s="101">
        <v>1375.0557102213209</v>
      </c>
      <c r="EZ12" s="101">
        <v>1374.6057056027437</v>
      </c>
      <c r="FA12" s="101">
        <v>1392.6079731223592</v>
      </c>
      <c r="FB12" s="101">
        <v>1392.0981381914773</v>
      </c>
      <c r="FC12" s="101">
        <v>1466.1475869534631</v>
      </c>
      <c r="FD12" s="101">
        <v>1454.7829091690412</v>
      </c>
      <c r="FE12" s="101">
        <v>1420.0270748978298</v>
      </c>
      <c r="FF12" s="22">
        <v>842.22409301295932</v>
      </c>
      <c r="FG12" s="22">
        <v>849.11278047049507</v>
      </c>
      <c r="FH12" s="22">
        <v>870.28681332185135</v>
      </c>
      <c r="FI12" s="22">
        <v>878.09138542790959</v>
      </c>
      <c r="FJ12" s="22">
        <v>958.22634083324601</v>
      </c>
      <c r="FK12" s="22">
        <v>943.36276126152848</v>
      </c>
      <c r="FL12" s="22">
        <v>1055.0311794103511</v>
      </c>
      <c r="FM12" s="101">
        <v>753.94857132149366</v>
      </c>
      <c r="FN12" s="101">
        <v>757.09875897082827</v>
      </c>
      <c r="FO12" s="101">
        <v>760.36153635616017</v>
      </c>
      <c r="FP12" s="101">
        <v>763.93055684205171</v>
      </c>
      <c r="FQ12" s="101">
        <v>841.98412872141489</v>
      </c>
      <c r="FR12" s="101">
        <v>841.91617102489147</v>
      </c>
      <c r="FS12" s="101">
        <v>896.28225762409068</v>
      </c>
      <c r="FT12" s="13"/>
      <c r="FU12" s="17">
        <v>2263.6439214604789</v>
      </c>
      <c r="FV12" s="17">
        <v>2206.3870118228538</v>
      </c>
      <c r="FW12" s="17">
        <v>2419.9859816367825</v>
      </c>
      <c r="FX12" s="22">
        <v>2355.1164861644561</v>
      </c>
      <c r="FY12" s="22">
        <v>2437.9640010966891</v>
      </c>
      <c r="FZ12" s="22">
        <v>2328.4439689689266</v>
      </c>
      <c r="GA12" s="22">
        <v>2514.5653009306466</v>
      </c>
      <c r="GB12" s="101">
        <v>2126.0019425470236</v>
      </c>
      <c r="GC12" s="101">
        <v>2077.0802179590937</v>
      </c>
      <c r="GD12" s="101">
        <v>2248.5827472209035</v>
      </c>
      <c r="GE12" s="101">
        <v>2193.1566403677848</v>
      </c>
      <c r="GF12" s="101">
        <v>2281.8947655796346</v>
      </c>
      <c r="GG12" s="101">
        <v>2192.3874034821742</v>
      </c>
      <c r="GH12" s="101">
        <v>2288.44342474526</v>
      </c>
      <c r="GI12" s="22">
        <v>1412.7488043487824</v>
      </c>
      <c r="GJ12" s="22">
        <v>1389.0805051648008</v>
      </c>
      <c r="GK12" s="22">
        <v>1532.4246351614047</v>
      </c>
      <c r="GL12" s="22">
        <v>1505.6095199819467</v>
      </c>
      <c r="GM12" s="22">
        <v>1620.6684927231454</v>
      </c>
      <c r="GN12" s="22">
        <v>1539.8413203784771</v>
      </c>
      <c r="GO12" s="22">
        <v>1819.9780526346606</v>
      </c>
      <c r="GP12" s="101">
        <v>1278.6272812165651</v>
      </c>
      <c r="GQ12" s="101">
        <v>1259.5638592263451</v>
      </c>
      <c r="GR12" s="101">
        <v>1365.4405465110115</v>
      </c>
      <c r="GS12" s="101">
        <v>1343.8425494429127</v>
      </c>
      <c r="GT12" s="101">
        <v>1460.4670246843602</v>
      </c>
      <c r="GU12" s="101">
        <v>1399.8954112300266</v>
      </c>
      <c r="GV12" s="101">
        <v>1593.7740313881441</v>
      </c>
      <c r="GW12" s="13"/>
      <c r="GX12" s="17">
        <v>1889.5060824951252</v>
      </c>
      <c r="GY12" s="17">
        <v>1836.8859317432816</v>
      </c>
      <c r="GZ12" s="17">
        <v>1997.6657413830146</v>
      </c>
      <c r="HA12" s="22">
        <v>1938.0494845407743</v>
      </c>
      <c r="HB12" s="22">
        <v>2061.5052100188113</v>
      </c>
      <c r="HC12" s="22">
        <v>1989.6413855516912</v>
      </c>
      <c r="HD12" s="22">
        <v>2151.21485376077</v>
      </c>
      <c r="HE12" s="101">
        <v>1755.6322772215181</v>
      </c>
      <c r="HF12" s="101">
        <v>1710.4067484236612</v>
      </c>
      <c r="HG12" s="101">
        <v>1831.5947863784752</v>
      </c>
      <c r="HH12" s="101">
        <v>1780.3563026015156</v>
      </c>
      <c r="HI12" s="101">
        <v>1910.5168665503277</v>
      </c>
      <c r="HJ12" s="101">
        <v>1858.1090537894679</v>
      </c>
      <c r="HK12" s="101">
        <v>1937.567237559155</v>
      </c>
      <c r="HL12" s="22">
        <v>1182.3561533113766</v>
      </c>
      <c r="HM12" s="22">
        <v>1167.8468349577383</v>
      </c>
      <c r="HN12" s="22">
        <v>1264.8289024963562</v>
      </c>
      <c r="HO12" s="22">
        <v>1248.3904993899916</v>
      </c>
      <c r="HP12" s="22">
        <v>1382.2641819113417</v>
      </c>
      <c r="HQ12" s="22">
        <v>1329.8019183279284</v>
      </c>
      <c r="HR12" s="22">
        <v>1570.0187478682813</v>
      </c>
      <c r="HS12" s="101">
        <v>1054.2469733373737</v>
      </c>
      <c r="HT12" s="101">
        <v>1050.6486103443963</v>
      </c>
      <c r="HU12" s="101">
        <v>1106.0068723764987</v>
      </c>
      <c r="HV12" s="101">
        <v>1101.9300894457037</v>
      </c>
      <c r="HW12" s="101">
        <v>1222.8484617976349</v>
      </c>
      <c r="HX12" s="101">
        <v>1190.3492831749834</v>
      </c>
      <c r="HY12" s="101">
        <v>1352.1837233512049</v>
      </c>
      <c r="HZ12" s="13"/>
      <c r="IA12" s="17">
        <v>2335.308221354871</v>
      </c>
      <c r="IB12" s="17">
        <v>2270.7358771056756</v>
      </c>
      <c r="IC12" s="17">
        <v>2489.3320780491181</v>
      </c>
      <c r="ID12" s="22">
        <v>2416.1745251979141</v>
      </c>
      <c r="IE12" s="22">
        <v>2521.5333158091039</v>
      </c>
      <c r="IF12" s="22">
        <v>2413.3848826866688</v>
      </c>
      <c r="IG12" s="22">
        <v>2592.0227839588629</v>
      </c>
      <c r="IH12" s="101">
        <v>2190.6208907219666</v>
      </c>
      <c r="II12" s="101">
        <v>2135.589119834709</v>
      </c>
      <c r="IJ12" s="101">
        <v>2310.315586315377</v>
      </c>
      <c r="IK12" s="101">
        <v>2247.9670726600052</v>
      </c>
      <c r="IL12" s="101">
        <v>2358.9182496582739</v>
      </c>
      <c r="IM12" s="101">
        <v>2270.985727104799</v>
      </c>
      <c r="IN12" s="101">
        <v>2355.6928367387018</v>
      </c>
      <c r="IO12" s="22">
        <v>1427.0113753336568</v>
      </c>
      <c r="IP12" s="22">
        <v>1409.2054521874406</v>
      </c>
      <c r="IQ12" s="22">
        <v>1546.3097992235953</v>
      </c>
      <c r="IR12" s="22">
        <v>1526.1364916136602</v>
      </c>
      <c r="IS12" s="22">
        <v>1659.314390346758</v>
      </c>
      <c r="IT12" s="22">
        <v>1578.5278579520107</v>
      </c>
      <c r="IU12" s="22">
        <v>1872.1932615777885</v>
      </c>
      <c r="IV12" s="101">
        <v>1287.2285400665035</v>
      </c>
      <c r="IW12" s="101">
        <v>1277.5421757820402</v>
      </c>
      <c r="IX12" s="101">
        <v>1373.6927177522787</v>
      </c>
      <c r="IY12" s="101">
        <v>1362.7185040185802</v>
      </c>
      <c r="IZ12" s="101">
        <v>1490.4473662316827</v>
      </c>
      <c r="JA12" s="101">
        <v>1429.9973410577618</v>
      </c>
      <c r="JB12" s="101">
        <v>1633.4776370385703</v>
      </c>
      <c r="JC12" s="13"/>
      <c r="JD12" s="17">
        <v>1521.435921743195</v>
      </c>
      <c r="JE12" s="17">
        <v>1499.7075077423344</v>
      </c>
      <c r="JF12" s="17">
        <v>1557.1375747565512</v>
      </c>
      <c r="JG12" s="22">
        <v>1532.5202619715919</v>
      </c>
      <c r="JH12" s="22">
        <v>1639.4560236169036</v>
      </c>
      <c r="JI12" s="22">
        <v>1618.3216238633393</v>
      </c>
      <c r="JJ12" s="22">
        <v>1630.7327803591727</v>
      </c>
      <c r="JK12" s="101">
        <v>1454.3065063703336</v>
      </c>
      <c r="JL12" s="101">
        <v>1433.1894632883937</v>
      </c>
      <c r="JM12" s="101">
        <v>1470.2482219347478</v>
      </c>
      <c r="JN12" s="101">
        <v>1446.3235648189079</v>
      </c>
      <c r="JO12" s="101">
        <v>1558.5477460905449</v>
      </c>
      <c r="JP12" s="101">
        <v>1550.1758299973392</v>
      </c>
      <c r="JQ12" s="101">
        <v>1513.1362670984629</v>
      </c>
      <c r="JR12" s="22">
        <v>912.09185309987083</v>
      </c>
      <c r="JS12" s="22">
        <v>910.02067750248511</v>
      </c>
      <c r="JT12" s="22">
        <v>927.36630427500165</v>
      </c>
      <c r="JU12" s="22">
        <v>925.01975576430959</v>
      </c>
      <c r="JV12" s="22">
        <v>1026.2985037825279</v>
      </c>
      <c r="JW12" s="22">
        <v>1023.4677663922427</v>
      </c>
      <c r="JX12" s="22">
        <v>1108.9770650985504</v>
      </c>
      <c r="JY12" s="101">
        <v>851.51887058803209</v>
      </c>
      <c r="JZ12" s="101">
        <v>851.51887058803209</v>
      </c>
      <c r="KA12" s="101">
        <v>848.83456476195033</v>
      </c>
      <c r="KB12" s="101">
        <v>848.83456476195033</v>
      </c>
      <c r="KC12" s="101">
        <v>941.07703323819851</v>
      </c>
      <c r="KD12" s="101">
        <v>950.69753629546176</v>
      </c>
      <c r="KE12" s="101">
        <v>991.66599262368527</v>
      </c>
      <c r="KF12" s="13"/>
    </row>
    <row r="13" spans="2:292" ht="18">
      <c r="B13" s="4" t="str">
        <f>$B$64</f>
        <v>Gas Furnace Packaged Unit: 14 SEER, 80 AFUE Furnace</v>
      </c>
      <c r="C13" s="17">
        <v>1105.3673288964992</v>
      </c>
      <c r="D13" s="17">
        <v>1058.1577301258492</v>
      </c>
      <c r="E13" s="17">
        <v>1080.8177695727459</v>
      </c>
      <c r="F13" s="22">
        <v>1027.3314240279885</v>
      </c>
      <c r="G13" s="22">
        <v>1142.4910668845637</v>
      </c>
      <c r="H13" s="22">
        <v>1170.2066340378535</v>
      </c>
      <c r="I13" s="22">
        <v>1113.7678974496084</v>
      </c>
      <c r="J13" s="101">
        <v>1088.7681019550469</v>
      </c>
      <c r="K13" s="101">
        <v>1045.0094759001615</v>
      </c>
      <c r="L13" s="101">
        <v>1061.396556691205</v>
      </c>
      <c r="M13" s="101">
        <v>1011.8200075426743</v>
      </c>
      <c r="N13" s="101">
        <v>1125.1427203459625</v>
      </c>
      <c r="O13" s="101">
        <v>1154.1795996508856</v>
      </c>
      <c r="P13" s="101">
        <v>1089.3014240058574</v>
      </c>
      <c r="Q13" s="22">
        <v>697.14895299656951</v>
      </c>
      <c r="R13" s="22">
        <v>694.51399291086193</v>
      </c>
      <c r="S13" s="22">
        <v>669.86603396748558</v>
      </c>
      <c r="T13" s="22">
        <v>666.88074306667738</v>
      </c>
      <c r="U13" s="22">
        <v>737.53029808564236</v>
      </c>
      <c r="V13" s="22">
        <v>763.01239553035407</v>
      </c>
      <c r="W13" s="22">
        <v>752.19885802398312</v>
      </c>
      <c r="X13" s="101">
        <v>687.40917245970127</v>
      </c>
      <c r="Y13" s="101">
        <v>685.29144438397418</v>
      </c>
      <c r="Z13" s="101">
        <v>658.92454520456602</v>
      </c>
      <c r="AA13" s="101">
        <v>656.52525483612885</v>
      </c>
      <c r="AB13" s="101">
        <v>726.06724389319118</v>
      </c>
      <c r="AC13" s="101">
        <v>751.83054709146597</v>
      </c>
      <c r="AD13" s="101">
        <v>735.28100451458965</v>
      </c>
      <c r="AE13" s="18"/>
      <c r="AF13" s="17">
        <v>1486.0223198432768</v>
      </c>
      <c r="AG13" s="17">
        <v>1483.7680503793131</v>
      </c>
      <c r="AH13" s="17">
        <v>1544.357094855596</v>
      </c>
      <c r="AI13" s="22">
        <v>1541.8031092543567</v>
      </c>
      <c r="AJ13" s="22">
        <v>1608.2701731332347</v>
      </c>
      <c r="AK13" s="22">
        <v>1573.4222035660664</v>
      </c>
      <c r="AL13" s="22">
        <v>1660.250761262831</v>
      </c>
      <c r="AM13" s="101">
        <v>1381.7929766983277</v>
      </c>
      <c r="AN13" s="101">
        <v>1382.8013987622705</v>
      </c>
      <c r="AO13" s="101">
        <v>1413.667253069802</v>
      </c>
      <c r="AP13" s="101">
        <v>1414.8097497732556</v>
      </c>
      <c r="AQ13" s="101">
        <v>1488.7591737248185</v>
      </c>
      <c r="AR13" s="101">
        <v>1470.8814983812649</v>
      </c>
      <c r="AS13" s="101">
        <v>1496.4709392899547</v>
      </c>
      <c r="AT13" s="22">
        <v>918.911598327511</v>
      </c>
      <c r="AU13" s="22">
        <v>930.11486879368636</v>
      </c>
      <c r="AV13" s="22">
        <v>958.20874243882031</v>
      </c>
      <c r="AW13" s="22">
        <v>970.90154244112944</v>
      </c>
      <c r="AX13" s="22">
        <v>1049.4936647512529</v>
      </c>
      <c r="AY13" s="22">
        <v>1028.4672850864529</v>
      </c>
      <c r="AZ13" s="22">
        <v>1160.0286526112905</v>
      </c>
      <c r="BA13" s="101">
        <v>822.63506544991787</v>
      </c>
      <c r="BB13" s="101">
        <v>826.72101944624796</v>
      </c>
      <c r="BC13" s="101">
        <v>837.08220323788453</v>
      </c>
      <c r="BD13" s="101">
        <v>841.71140477779375</v>
      </c>
      <c r="BE13" s="101">
        <v>928.17047941727685</v>
      </c>
      <c r="BF13" s="101">
        <v>923.84955325789747</v>
      </c>
      <c r="BG13" s="101">
        <v>998.52264098614285</v>
      </c>
      <c r="BH13" s="13"/>
      <c r="BI13" s="17">
        <v>1155.3673345297739</v>
      </c>
      <c r="BJ13" s="17">
        <v>1115.891984858049</v>
      </c>
      <c r="BK13" s="17">
        <v>1155.9526966818937</v>
      </c>
      <c r="BL13" s="22">
        <v>1111.2289064353508</v>
      </c>
      <c r="BM13" s="22">
        <v>1198.4206995800978</v>
      </c>
      <c r="BN13" s="22">
        <v>1207.4347995594962</v>
      </c>
      <c r="BO13" s="22">
        <v>1189.6396257251802</v>
      </c>
      <c r="BP13" s="101">
        <v>1108.3666023166836</v>
      </c>
      <c r="BQ13" s="101">
        <v>1069.7648394683613</v>
      </c>
      <c r="BR13" s="101">
        <v>1096.2905382619772</v>
      </c>
      <c r="BS13" s="101">
        <v>1052.5564824744552</v>
      </c>
      <c r="BT13" s="101">
        <v>1143.5093598983531</v>
      </c>
      <c r="BU13" s="101">
        <v>1160.6987881622474</v>
      </c>
      <c r="BV13" s="101">
        <v>1116.4872420417666</v>
      </c>
      <c r="BW13" s="22">
        <v>683.99649725434301</v>
      </c>
      <c r="BX13" s="22">
        <v>682.13642930451113</v>
      </c>
      <c r="BY13" s="22">
        <v>672.95850792050942</v>
      </c>
      <c r="BZ13" s="22">
        <v>670.85113485036754</v>
      </c>
      <c r="CA13" s="22">
        <v>742.33995435976647</v>
      </c>
      <c r="CB13" s="22">
        <v>756.97605479096114</v>
      </c>
      <c r="CC13" s="22">
        <v>781.29343208583816</v>
      </c>
      <c r="CD13" s="101">
        <v>654.19944991315685</v>
      </c>
      <c r="CE13" s="101">
        <v>652.73661506792394</v>
      </c>
      <c r="CF13" s="101">
        <v>634.81027565087959</v>
      </c>
      <c r="CG13" s="101">
        <v>633.15294976706559</v>
      </c>
      <c r="CH13" s="101">
        <v>699.78999624690107</v>
      </c>
      <c r="CI13" s="101">
        <v>719.38999348662628</v>
      </c>
      <c r="CJ13" s="101">
        <v>725.62169445539973</v>
      </c>
      <c r="CK13" s="13"/>
      <c r="CL13" s="17">
        <v>1506.4005615272606</v>
      </c>
      <c r="CM13" s="17">
        <v>1505.1754655540735</v>
      </c>
      <c r="CN13" s="17">
        <v>1567.8447492479047</v>
      </c>
      <c r="CO13" s="22">
        <v>1566.4567707805165</v>
      </c>
      <c r="CP13" s="22">
        <v>1626.0001306844049</v>
      </c>
      <c r="CQ13" s="22">
        <v>1587.6896806934838</v>
      </c>
      <c r="CR13" s="22">
        <v>1665.5374266036858</v>
      </c>
      <c r="CS13" s="101">
        <v>1403.1179646335916</v>
      </c>
      <c r="CT13" s="101">
        <v>1404.9432700562102</v>
      </c>
      <c r="CU13" s="101">
        <v>1437.4057858398044</v>
      </c>
      <c r="CV13" s="101">
        <v>1439.4737745349214</v>
      </c>
      <c r="CW13" s="101">
        <v>1506.8079163053844</v>
      </c>
      <c r="CX13" s="101">
        <v>1485.8282862774086</v>
      </c>
      <c r="CY13" s="101">
        <v>1499.8793835156284</v>
      </c>
      <c r="CZ13" s="22">
        <v>915.29308049009728</v>
      </c>
      <c r="DA13" s="22">
        <v>924.19703204459097</v>
      </c>
      <c r="DB13" s="22">
        <v>957.57305642609856</v>
      </c>
      <c r="DC13" s="22">
        <v>967.66083183531362</v>
      </c>
      <c r="DD13" s="22">
        <v>1042.1989641620551</v>
      </c>
      <c r="DE13" s="22">
        <v>1019.1087075041266</v>
      </c>
      <c r="DF13" s="22">
        <v>1157.0277540303766</v>
      </c>
      <c r="DG13" s="101">
        <v>817.55349274509308</v>
      </c>
      <c r="DH13" s="101">
        <v>822.26595127841392</v>
      </c>
      <c r="DI13" s="101">
        <v>834.25370671561029</v>
      </c>
      <c r="DJ13" s="101">
        <v>839.59270963116262</v>
      </c>
      <c r="DK13" s="101">
        <v>918.43290675146784</v>
      </c>
      <c r="DL13" s="101">
        <v>912.43252820438806</v>
      </c>
      <c r="DM13" s="101">
        <v>990.85731172748865</v>
      </c>
      <c r="DN13" s="13"/>
      <c r="DO13" s="17">
        <v>1129.8708683504944</v>
      </c>
      <c r="DP13" s="17">
        <v>1089.5206438142138</v>
      </c>
      <c r="DQ13" s="17">
        <v>1124.2125809578758</v>
      </c>
      <c r="DR13" s="22">
        <v>1078.4975969597974</v>
      </c>
      <c r="DS13" s="22">
        <v>1168.9623584993683</v>
      </c>
      <c r="DT13" s="22">
        <v>1182.8172315372021</v>
      </c>
      <c r="DU13" s="22">
        <v>1154.4640525807188</v>
      </c>
      <c r="DV13" s="101">
        <v>1091.0594319493516</v>
      </c>
      <c r="DW13" s="101">
        <v>1051.3400460905525</v>
      </c>
      <c r="DX13" s="101">
        <v>1075.0468280589969</v>
      </c>
      <c r="DY13" s="101">
        <v>1030.0465558221988</v>
      </c>
      <c r="DZ13" s="101">
        <v>1123.7111917989348</v>
      </c>
      <c r="EA13" s="101">
        <v>1144.2178657550098</v>
      </c>
      <c r="EB13" s="101">
        <v>1094.7462212257099</v>
      </c>
      <c r="EC13" s="22">
        <v>668.01739344077669</v>
      </c>
      <c r="ED13" s="22">
        <v>668.01739344077669</v>
      </c>
      <c r="EE13" s="22">
        <v>656.49984846501491</v>
      </c>
      <c r="EF13" s="22">
        <v>656.49984846501491</v>
      </c>
      <c r="EG13" s="22">
        <v>725.48111355761603</v>
      </c>
      <c r="EH13" s="22">
        <v>740.36608016622802</v>
      </c>
      <c r="EI13" s="22">
        <v>761.72563639949249</v>
      </c>
      <c r="EJ13" s="101">
        <v>644.04595564383885</v>
      </c>
      <c r="EK13" s="101">
        <v>644.04595564383885</v>
      </c>
      <c r="EL13" s="101">
        <v>625.75607791107825</v>
      </c>
      <c r="EM13" s="101">
        <v>625.75607791107825</v>
      </c>
      <c r="EN13" s="101">
        <v>691.00486212828991</v>
      </c>
      <c r="EO13" s="101">
        <v>709.67338985445633</v>
      </c>
      <c r="EP13" s="101">
        <v>716.5090921225534</v>
      </c>
      <c r="EQ13" s="13"/>
      <c r="ER13" s="17">
        <v>1475.3291275292809</v>
      </c>
      <c r="ES13" s="17">
        <v>1469.875671258698</v>
      </c>
      <c r="ET13" s="17">
        <v>1517.06869354746</v>
      </c>
      <c r="EU13" s="22">
        <v>1510.8901736257221</v>
      </c>
      <c r="EV13" s="22">
        <v>1579.4881572132838</v>
      </c>
      <c r="EW13" s="22">
        <v>1553.1788362055211</v>
      </c>
      <c r="EX13" s="22">
        <v>1581.4265081110566</v>
      </c>
      <c r="EY13" s="101">
        <v>1377.4639178600949</v>
      </c>
      <c r="EZ13" s="101">
        <v>1376.8488653510778</v>
      </c>
      <c r="FA13" s="101">
        <v>1395.5457319161058</v>
      </c>
      <c r="FB13" s="101">
        <v>1394.8489051714953</v>
      </c>
      <c r="FC13" s="101">
        <v>1468.7404773498668</v>
      </c>
      <c r="FD13" s="101">
        <v>1457.0446937649947</v>
      </c>
      <c r="FE13" s="101">
        <v>1423.3318860076388</v>
      </c>
      <c r="FF13" s="22">
        <v>845.40251627212058</v>
      </c>
      <c r="FG13" s="22">
        <v>852.38050948543957</v>
      </c>
      <c r="FH13" s="22">
        <v>874.23329399493173</v>
      </c>
      <c r="FI13" s="22">
        <v>882.13904549326026</v>
      </c>
      <c r="FJ13" s="22">
        <v>961.88556107173065</v>
      </c>
      <c r="FK13" s="22">
        <v>946.52822972980721</v>
      </c>
      <c r="FL13" s="22">
        <v>1059.747333654861</v>
      </c>
      <c r="FM13" s="101">
        <v>755.94790246751961</v>
      </c>
      <c r="FN13" s="101">
        <v>759.41893587311381</v>
      </c>
      <c r="FO13" s="101">
        <v>762.83605653009522</v>
      </c>
      <c r="FP13" s="101">
        <v>766.7685807828633</v>
      </c>
      <c r="FQ13" s="101">
        <v>844.57701911781805</v>
      </c>
      <c r="FR13" s="101">
        <v>844.17795562084632</v>
      </c>
      <c r="FS13" s="101">
        <v>899.58706873390133</v>
      </c>
      <c r="FT13" s="13"/>
      <c r="FU13" s="17">
        <v>2315.2721874542667</v>
      </c>
      <c r="FV13" s="17">
        <v>2257.1841574298451</v>
      </c>
      <c r="FW13" s="17">
        <v>2482.8320132286576</v>
      </c>
      <c r="FX13" s="22">
        <v>2417.0208958541143</v>
      </c>
      <c r="FY13" s="22">
        <v>2494.3718596020158</v>
      </c>
      <c r="FZ13" s="22">
        <v>2377.4994673327287</v>
      </c>
      <c r="GA13" s="22">
        <v>2585.4470728773567</v>
      </c>
      <c r="GB13" s="101">
        <v>2167.0324117827809</v>
      </c>
      <c r="GC13" s="101">
        <v>2117.870737123224</v>
      </c>
      <c r="GD13" s="101">
        <v>2298.1858527752947</v>
      </c>
      <c r="GE13" s="101">
        <v>2242.4878933163823</v>
      </c>
      <c r="GF13" s="101">
        <v>2326.759491483137</v>
      </c>
      <c r="GG13" s="101">
        <v>2231.6924762327876</v>
      </c>
      <c r="GH13" s="101">
        <v>2344.4896839335202</v>
      </c>
      <c r="GI13" s="22">
        <v>1463.3562077114671</v>
      </c>
      <c r="GJ13" s="22">
        <v>1439.6810018870733</v>
      </c>
      <c r="GK13" s="22">
        <v>1594.1140705584078</v>
      </c>
      <c r="GL13" s="22">
        <v>1567.2911304669542</v>
      </c>
      <c r="GM13" s="22">
        <v>1677.0764553769654</v>
      </c>
      <c r="GN13" s="22">
        <v>1588.8969129686798</v>
      </c>
      <c r="GO13" s="22">
        <v>1890.8599536857325</v>
      </c>
      <c r="GP13" s="101">
        <v>1319.6077807887389</v>
      </c>
      <c r="GQ13" s="101">
        <v>1298.6449333271291</v>
      </c>
      <c r="GR13" s="101">
        <v>1414.9862799570585</v>
      </c>
      <c r="GS13" s="101">
        <v>1391.2363195225114</v>
      </c>
      <c r="GT13" s="101">
        <v>1505.3253152127668</v>
      </c>
      <c r="GU13" s="101">
        <v>1439.1961104488955</v>
      </c>
      <c r="GV13" s="101">
        <v>1649.8125814264981</v>
      </c>
      <c r="GW13" s="13"/>
      <c r="GX13" s="17">
        <v>1918.7691962103495</v>
      </c>
      <c r="GY13" s="17">
        <v>1865.9782561526795</v>
      </c>
      <c r="GZ13" s="17">
        <v>2033.9533893376249</v>
      </c>
      <c r="HA13" s="22">
        <v>1974.1436359170498</v>
      </c>
      <c r="HB13" s="22">
        <v>2094.2013063068248</v>
      </c>
      <c r="HC13" s="22">
        <v>2018.0973138980253</v>
      </c>
      <c r="HD13" s="22">
        <v>2194.2208626355414</v>
      </c>
      <c r="HE13" s="101">
        <v>1777.2631817641682</v>
      </c>
      <c r="HF13" s="101">
        <v>1731.7361711195776</v>
      </c>
      <c r="HG13" s="101">
        <v>1858.3536131340768</v>
      </c>
      <c r="HH13" s="101">
        <v>1806.7735640261351</v>
      </c>
      <c r="HI13" s="101">
        <v>1934.7035866343779</v>
      </c>
      <c r="HJ13" s="101">
        <v>1879.2974557843672</v>
      </c>
      <c r="HK13" s="101">
        <v>1969.5941547863272</v>
      </c>
      <c r="HL13" s="22">
        <v>1211.367659730498</v>
      </c>
      <c r="HM13" s="22">
        <v>1194.6942910244284</v>
      </c>
      <c r="HN13" s="22">
        <v>1300.818830112353</v>
      </c>
      <c r="HO13" s="22">
        <v>1281.9286555878796</v>
      </c>
      <c r="HP13" s="22">
        <v>1415.2299236044894</v>
      </c>
      <c r="HQ13" s="22">
        <v>1358.5018033104006</v>
      </c>
      <c r="HR13" s="22">
        <v>1613.1839335079885</v>
      </c>
      <c r="HS13" s="101">
        <v>1074.4417732662203</v>
      </c>
      <c r="HT13" s="101">
        <v>1068.0878662477885</v>
      </c>
      <c r="HU13" s="101">
        <v>1131.1265064433937</v>
      </c>
      <c r="HV13" s="101">
        <v>1123.9278164482073</v>
      </c>
      <c r="HW13" s="101">
        <v>1247.2939723100142</v>
      </c>
      <c r="HX13" s="101">
        <v>1211.7718209688269</v>
      </c>
      <c r="HY13" s="101">
        <v>1384.3634094459126</v>
      </c>
      <c r="HZ13" s="13"/>
      <c r="IA13" s="17">
        <v>2392.8665414171392</v>
      </c>
      <c r="IB13" s="17">
        <v>2327.1274858292563</v>
      </c>
      <c r="IC13" s="17">
        <v>2559.0610067446837</v>
      </c>
      <c r="ID13" s="22">
        <v>2484.5816225829622</v>
      </c>
      <c r="IE13" s="22">
        <v>2584.4011777839537</v>
      </c>
      <c r="IF13" s="22">
        <v>2468.5059012166389</v>
      </c>
      <c r="IG13" s="22">
        <v>2672.1840348811943</v>
      </c>
      <c r="IH13" s="101">
        <v>2236.3102334063547</v>
      </c>
      <c r="II13" s="101">
        <v>2180.465754797553</v>
      </c>
      <c r="IJ13" s="101">
        <v>2365.2737381168613</v>
      </c>
      <c r="IK13" s="101">
        <v>2302.0044632783074</v>
      </c>
      <c r="IL13" s="101">
        <v>2408.4035802856256</v>
      </c>
      <c r="IM13" s="101">
        <v>2314.7055412744276</v>
      </c>
      <c r="IN13" s="101">
        <v>2418.6181947174173</v>
      </c>
      <c r="IO13" s="22">
        <v>1485.2294175435859</v>
      </c>
      <c r="IP13" s="22">
        <v>1464.1705659728586</v>
      </c>
      <c r="IQ13" s="22">
        <v>1616.7341838244245</v>
      </c>
      <c r="IR13" s="22">
        <v>1592.8754550654746</v>
      </c>
      <c r="IS13" s="22">
        <v>1723.2893099717462</v>
      </c>
      <c r="IT13" s="22">
        <v>1634.6504661816464</v>
      </c>
      <c r="IU13" s="22">
        <v>1953.0080294968525</v>
      </c>
      <c r="IV13" s="101">
        <v>1330.709443082297</v>
      </c>
      <c r="IW13" s="101">
        <v>1320.5077528207858</v>
      </c>
      <c r="IX13" s="101">
        <v>1426.0979992218399</v>
      </c>
      <c r="IY13" s="101">
        <v>1414.5399444050943</v>
      </c>
      <c r="IZ13" s="101">
        <v>1541.0147996203732</v>
      </c>
      <c r="JA13" s="101">
        <v>1474.696167458231</v>
      </c>
      <c r="JB13" s="101">
        <v>1697.0417806728074</v>
      </c>
      <c r="JC13" s="13"/>
      <c r="JD13" s="17">
        <v>1532.527209419625</v>
      </c>
      <c r="JE13" s="17">
        <v>1510.858851539934</v>
      </c>
      <c r="JF13" s="17">
        <v>1571.0427339239113</v>
      </c>
      <c r="JG13" s="22">
        <v>1546.4934620148024</v>
      </c>
      <c r="JH13" s="22">
        <v>1652.0741377323341</v>
      </c>
      <c r="JI13" s="22">
        <v>1629.1034948393869</v>
      </c>
      <c r="JJ13" s="22">
        <v>1646.9437994040763</v>
      </c>
      <c r="JK13" s="101">
        <v>1462.1660920164175</v>
      </c>
      <c r="JL13" s="101">
        <v>1441.2222403394476</v>
      </c>
      <c r="JM13" s="101">
        <v>1480.0382621556148</v>
      </c>
      <c r="JN13" s="101">
        <v>1456.309823088071</v>
      </c>
      <c r="JO13" s="101">
        <v>1567.6157100246392</v>
      </c>
      <c r="JP13" s="101">
        <v>1558.002010133763</v>
      </c>
      <c r="JQ13" s="101">
        <v>1524.7324265198822</v>
      </c>
      <c r="JR13" s="22">
        <v>922.82678160296325</v>
      </c>
      <c r="JS13" s="22">
        <v>918.84433326753526</v>
      </c>
      <c r="JT13" s="22">
        <v>940.86772457612176</v>
      </c>
      <c r="JU13" s="22">
        <v>936.35579028035147</v>
      </c>
      <c r="JV13" s="22">
        <v>1038.9166178979576</v>
      </c>
      <c r="JW13" s="22">
        <v>1034.2496373682905</v>
      </c>
      <c r="JX13" s="22">
        <v>1125.1880841434484</v>
      </c>
      <c r="JY13" s="101">
        <v>857.93325961973937</v>
      </c>
      <c r="JZ13" s="101">
        <v>857.93325961973937</v>
      </c>
      <c r="KA13" s="101">
        <v>856.9871874056937</v>
      </c>
      <c r="KB13" s="101">
        <v>856.9871874056937</v>
      </c>
      <c r="KC13" s="101">
        <v>950.14436093134032</v>
      </c>
      <c r="KD13" s="101">
        <v>958.52328403751062</v>
      </c>
      <c r="KE13" s="101">
        <v>1003.2613898709051</v>
      </c>
      <c r="KF13" s="13"/>
    </row>
    <row r="14" spans="2:292">
      <c r="AE14" s="75"/>
      <c r="BH14" s="75"/>
      <c r="CK14" s="75"/>
      <c r="DN14" s="75"/>
      <c r="EQ14" s="75"/>
      <c r="FT14" s="75"/>
      <c r="GW14" s="75"/>
      <c r="HZ14" s="75"/>
      <c r="JC14" s="75"/>
    </row>
    <row r="15" spans="2:292">
      <c r="B15" s="4" t="s">
        <v>6</v>
      </c>
      <c r="C15" s="125">
        <f>$C$55</f>
        <v>1</v>
      </c>
      <c r="D15" s="126"/>
      <c r="E15" s="126"/>
      <c r="F15" s="126"/>
      <c r="G15" s="126"/>
      <c r="H15" s="126"/>
      <c r="I15" s="126"/>
      <c r="J15" s="126"/>
      <c r="K15" s="126"/>
      <c r="L15" s="126"/>
      <c r="M15" s="126"/>
      <c r="N15" s="126"/>
      <c r="O15" s="126"/>
      <c r="P15" s="126"/>
      <c r="Q15" s="126"/>
      <c r="R15" s="126"/>
      <c r="S15" s="126"/>
      <c r="T15" s="126"/>
      <c r="U15" s="126"/>
      <c r="V15" s="126"/>
      <c r="W15" s="126"/>
      <c r="X15" s="126"/>
      <c r="Y15" s="126"/>
      <c r="Z15" s="126"/>
      <c r="AA15" s="126"/>
      <c r="AB15" s="126"/>
      <c r="AC15" s="126"/>
      <c r="AD15" s="126"/>
      <c r="AE15" s="20"/>
      <c r="AF15" s="125">
        <f>$C$56</f>
        <v>2</v>
      </c>
      <c r="AG15" s="126"/>
      <c r="AH15" s="126"/>
      <c r="AI15" s="126"/>
      <c r="AJ15" s="126"/>
      <c r="AK15" s="126"/>
      <c r="AL15" s="126"/>
      <c r="AM15" s="126"/>
      <c r="AN15" s="126"/>
      <c r="AO15" s="126"/>
      <c r="AP15" s="126"/>
      <c r="AQ15" s="126"/>
      <c r="AR15" s="126"/>
      <c r="AS15" s="126"/>
      <c r="AT15" s="126"/>
      <c r="AU15" s="126"/>
      <c r="AV15" s="126"/>
      <c r="AW15" s="126"/>
      <c r="AX15" s="126"/>
      <c r="AY15" s="126"/>
      <c r="AZ15" s="126"/>
      <c r="BA15" s="126"/>
      <c r="BB15" s="126"/>
      <c r="BC15" s="126"/>
      <c r="BD15" s="126"/>
      <c r="BE15" s="126"/>
      <c r="BF15" s="126"/>
      <c r="BG15" s="126"/>
      <c r="BH15" s="20"/>
      <c r="BI15" s="125">
        <f>$C$57</f>
        <v>3</v>
      </c>
      <c r="BJ15" s="126"/>
      <c r="BK15" s="126"/>
      <c r="BL15" s="126"/>
      <c r="BM15" s="126"/>
      <c r="BN15" s="126"/>
      <c r="BO15" s="126"/>
      <c r="BP15" s="126"/>
      <c r="BQ15" s="126"/>
      <c r="BR15" s="126"/>
      <c r="BS15" s="126"/>
      <c r="BT15" s="126"/>
      <c r="BU15" s="126"/>
      <c r="BV15" s="126"/>
      <c r="BW15" s="126"/>
      <c r="BX15" s="126"/>
      <c r="BY15" s="126"/>
      <c r="BZ15" s="126"/>
      <c r="CA15" s="126"/>
      <c r="CB15" s="126"/>
      <c r="CC15" s="126"/>
      <c r="CD15" s="126"/>
      <c r="CE15" s="126"/>
      <c r="CF15" s="126"/>
      <c r="CG15" s="126"/>
      <c r="CH15" s="126"/>
      <c r="CI15" s="126"/>
      <c r="CJ15" s="126"/>
      <c r="CK15" s="20"/>
      <c r="CL15" s="125">
        <f>$C$58</f>
        <v>4</v>
      </c>
      <c r="CM15" s="126"/>
      <c r="CN15" s="126"/>
      <c r="CO15" s="126"/>
      <c r="CP15" s="126"/>
      <c r="CQ15" s="126"/>
      <c r="CR15" s="126"/>
      <c r="CS15" s="126"/>
      <c r="CT15" s="126"/>
      <c r="CU15" s="126"/>
      <c r="CV15" s="126"/>
      <c r="CW15" s="126"/>
      <c r="CX15" s="126"/>
      <c r="CY15" s="126"/>
      <c r="CZ15" s="126"/>
      <c r="DA15" s="126"/>
      <c r="DB15" s="126"/>
      <c r="DC15" s="126"/>
      <c r="DD15" s="126"/>
      <c r="DE15" s="126"/>
      <c r="DF15" s="126"/>
      <c r="DG15" s="126"/>
      <c r="DH15" s="126"/>
      <c r="DI15" s="126"/>
      <c r="DJ15" s="126"/>
      <c r="DK15" s="126"/>
      <c r="DL15" s="126"/>
      <c r="DM15" s="126"/>
      <c r="DN15" s="11"/>
      <c r="DO15" s="125">
        <f>$C$59</f>
        <v>5</v>
      </c>
      <c r="DP15" s="126"/>
      <c r="DQ15" s="126"/>
      <c r="DR15" s="126"/>
      <c r="DS15" s="126"/>
      <c r="DT15" s="126"/>
      <c r="DU15" s="126"/>
      <c r="DV15" s="126"/>
      <c r="DW15" s="126"/>
      <c r="DX15" s="126"/>
      <c r="DY15" s="126"/>
      <c r="DZ15" s="126"/>
      <c r="EA15" s="126"/>
      <c r="EB15" s="126"/>
      <c r="EC15" s="126"/>
      <c r="ED15" s="126"/>
      <c r="EE15" s="126"/>
      <c r="EF15" s="126"/>
      <c r="EG15" s="126"/>
      <c r="EH15" s="126"/>
      <c r="EI15" s="126"/>
      <c r="EJ15" s="126"/>
      <c r="EK15" s="126"/>
      <c r="EL15" s="126"/>
      <c r="EM15" s="126"/>
      <c r="EN15" s="126"/>
      <c r="EO15" s="126"/>
      <c r="EP15" s="126"/>
      <c r="EQ15" s="12"/>
      <c r="ER15" s="125">
        <f>$C$60</f>
        <v>6</v>
      </c>
      <c r="ES15" s="126"/>
      <c r="ET15" s="126"/>
      <c r="EU15" s="126"/>
      <c r="EV15" s="126"/>
      <c r="EW15" s="126"/>
      <c r="EX15" s="126"/>
      <c r="EY15" s="126"/>
      <c r="EZ15" s="126"/>
      <c r="FA15" s="126"/>
      <c r="FB15" s="126"/>
      <c r="FC15" s="126"/>
      <c r="FD15" s="126"/>
      <c r="FE15" s="126"/>
      <c r="FF15" s="126"/>
      <c r="FG15" s="126"/>
      <c r="FH15" s="126"/>
      <c r="FI15" s="126"/>
      <c r="FJ15" s="126"/>
      <c r="FK15" s="126"/>
      <c r="FL15" s="126"/>
      <c r="FM15" s="126"/>
      <c r="FN15" s="126"/>
      <c r="FO15" s="126"/>
      <c r="FP15" s="126"/>
      <c r="FQ15" s="126"/>
      <c r="FR15" s="126"/>
      <c r="FS15" s="126"/>
      <c r="FT15" s="12"/>
      <c r="FU15" s="125">
        <f>$C$61</f>
        <v>11</v>
      </c>
      <c r="FV15" s="126"/>
      <c r="FW15" s="126"/>
      <c r="FX15" s="126"/>
      <c r="FY15" s="126"/>
      <c r="FZ15" s="126"/>
      <c r="GA15" s="126"/>
      <c r="GB15" s="126"/>
      <c r="GC15" s="126"/>
      <c r="GD15" s="126"/>
      <c r="GE15" s="126"/>
      <c r="GF15" s="126"/>
      <c r="GG15" s="126"/>
      <c r="GH15" s="126"/>
      <c r="GI15" s="126"/>
      <c r="GJ15" s="126"/>
      <c r="GK15" s="126"/>
      <c r="GL15" s="126"/>
      <c r="GM15" s="126"/>
      <c r="GN15" s="126"/>
      <c r="GO15" s="126"/>
      <c r="GP15" s="126"/>
      <c r="GQ15" s="126"/>
      <c r="GR15" s="126"/>
      <c r="GS15" s="126"/>
      <c r="GT15" s="126"/>
      <c r="GU15" s="126"/>
      <c r="GV15" s="126"/>
      <c r="GW15" s="12"/>
      <c r="GX15" s="125">
        <f>$C$62</f>
        <v>12</v>
      </c>
      <c r="GY15" s="126"/>
      <c r="GZ15" s="126"/>
      <c r="HA15" s="126"/>
      <c r="HB15" s="126"/>
      <c r="HC15" s="126"/>
      <c r="HD15" s="126"/>
      <c r="HE15" s="126"/>
      <c r="HF15" s="126"/>
      <c r="HG15" s="126"/>
      <c r="HH15" s="126"/>
      <c r="HI15" s="126"/>
      <c r="HJ15" s="126"/>
      <c r="HK15" s="126"/>
      <c r="HL15" s="126"/>
      <c r="HM15" s="126"/>
      <c r="HN15" s="126"/>
      <c r="HO15" s="126"/>
      <c r="HP15" s="126"/>
      <c r="HQ15" s="126"/>
      <c r="HR15" s="126"/>
      <c r="HS15" s="126"/>
      <c r="HT15" s="126"/>
      <c r="HU15" s="126"/>
      <c r="HV15" s="126"/>
      <c r="HW15" s="126"/>
      <c r="HX15" s="126"/>
      <c r="HY15" s="126"/>
      <c r="HZ15" s="12"/>
      <c r="IA15" s="125">
        <f>$C$63</f>
        <v>13</v>
      </c>
      <c r="IB15" s="126"/>
      <c r="IC15" s="126"/>
      <c r="ID15" s="126"/>
      <c r="IE15" s="126"/>
      <c r="IF15" s="126"/>
      <c r="IG15" s="126"/>
      <c r="IH15" s="126"/>
      <c r="II15" s="126"/>
      <c r="IJ15" s="126"/>
      <c r="IK15" s="126"/>
      <c r="IL15" s="126"/>
      <c r="IM15" s="126"/>
      <c r="IN15" s="126"/>
      <c r="IO15" s="126"/>
      <c r="IP15" s="126"/>
      <c r="IQ15" s="126"/>
      <c r="IR15" s="126"/>
      <c r="IS15" s="126"/>
      <c r="IT15" s="126"/>
      <c r="IU15" s="126"/>
      <c r="IV15" s="126"/>
      <c r="IW15" s="126"/>
      <c r="IX15" s="126"/>
      <c r="IY15" s="126"/>
      <c r="IZ15" s="126"/>
      <c r="JA15" s="126"/>
      <c r="JB15" s="126"/>
      <c r="JC15" s="12"/>
      <c r="JD15" s="125">
        <f>$C$64</f>
        <v>16</v>
      </c>
      <c r="JE15" s="126"/>
      <c r="JF15" s="126"/>
      <c r="JG15" s="126"/>
      <c r="JH15" s="126"/>
      <c r="JI15" s="126"/>
      <c r="JJ15" s="126"/>
      <c r="JK15" s="126"/>
      <c r="JL15" s="126"/>
      <c r="JM15" s="126"/>
      <c r="JN15" s="126"/>
      <c r="JO15" s="126"/>
      <c r="JP15" s="126"/>
      <c r="JQ15" s="126"/>
      <c r="JR15" s="126"/>
      <c r="JS15" s="126"/>
      <c r="JT15" s="126"/>
      <c r="JU15" s="126"/>
      <c r="JV15" s="126"/>
      <c r="JW15" s="126"/>
      <c r="JX15" s="126"/>
      <c r="JY15" s="126"/>
      <c r="JZ15" s="126"/>
      <c r="KA15" s="126"/>
      <c r="KB15" s="126"/>
      <c r="KC15" s="126"/>
      <c r="KD15" s="126"/>
      <c r="KE15" s="126"/>
    </row>
    <row r="16" spans="2:292">
      <c r="B16" s="4"/>
      <c r="C16" s="19" t="str">
        <f>$C$3</f>
        <v>Tiered (E1)-No-No</v>
      </c>
      <c r="D16" s="19" t="str">
        <f>$D$3</f>
        <v>Tiered (E1 - All-Electric)-No-No</v>
      </c>
      <c r="E16" s="19" t="str">
        <f>$E$3</f>
        <v>Time of Use (E-TOU-C)-No-No</v>
      </c>
      <c r="F16" s="19" t="str">
        <f>$F$3</f>
        <v>Time of Use (E-TOU-C - All-Electric)-No-No</v>
      </c>
      <c r="G16" s="19" t="str">
        <f>$G$3</f>
        <v>Time of Use (E-TOU-B)-No-No</v>
      </c>
      <c r="H16" s="19" t="str">
        <f>$H$3</f>
        <v>Time of Use (E-TOU-D)-No-No</v>
      </c>
      <c r="I16" s="19" t="str">
        <f>$I$3</f>
        <v>Electric Vehicle (EV-2A)-No-No</v>
      </c>
      <c r="J16" s="19" t="str">
        <f>$J$3</f>
        <v>Tiered (E1)-No-Yes</v>
      </c>
      <c r="K16" s="19" t="str">
        <f>$K$3</f>
        <v>Tiered (E1 - All-Electric)-No-Yes</v>
      </c>
      <c r="L16" s="19" t="str">
        <f>$L$3</f>
        <v>Time of Use (E-TOU-C)-No-Yes</v>
      </c>
      <c r="M16" s="19" t="str">
        <f>$M$3</f>
        <v>Time of Use (E-TOU-C - All-Electric)-No-Yes</v>
      </c>
      <c r="N16" s="19" t="str">
        <f>$N$3</f>
        <v>Time of Use (E-TOU-B)-No-Yes</v>
      </c>
      <c r="O16" s="19" t="str">
        <f>$O$3</f>
        <v>Time of Use (E-TOU-D)-No-Yes</v>
      </c>
      <c r="P16" s="19" t="str">
        <f>$P$3</f>
        <v>Electric Vehicle (EV-2A)-No-Yes</v>
      </c>
      <c r="Q16" s="19" t="str">
        <f>$Q$3</f>
        <v>Tiered (E1)-Yes-No</v>
      </c>
      <c r="R16" s="19" t="str">
        <f>$R$3</f>
        <v>Tiered (E1 - All-Electric)-Yes-No</v>
      </c>
      <c r="S16" s="19" t="str">
        <f>$S$3</f>
        <v>Time of Use (E-TOU-C)-Yes-No</v>
      </c>
      <c r="T16" s="19" t="str">
        <f>$T$3</f>
        <v>Time of Use (E-TOU-C - All-Electric)-Yes-No</v>
      </c>
      <c r="U16" s="19" t="str">
        <f>$U$3</f>
        <v>Time of Use (E-TOU-B)-Yes-No</v>
      </c>
      <c r="V16" s="19" t="str">
        <f>$V$3</f>
        <v>Time of Use (E-TOU-D)-Yes-No</v>
      </c>
      <c r="W16" s="19" t="str">
        <f>$W$3</f>
        <v>Electric Vehicle (EV-2A)-Yes-No</v>
      </c>
      <c r="X16" s="19" t="str">
        <f>$X$3</f>
        <v>Tiered (E1)-Yes-Yes</v>
      </c>
      <c r="Y16" s="19" t="str">
        <f>$Y$3</f>
        <v>Tiered (E1 - All-Electric)-Yes-Yes</v>
      </c>
      <c r="Z16" s="19" t="str">
        <f>$Z$3</f>
        <v>Time of Use (E-TOU-C)-Yes-Yes</v>
      </c>
      <c r="AA16" s="19" t="str">
        <f>$AA$3</f>
        <v>Time of Use (E-TOU-C - All-Electric)-Yes-Yes</v>
      </c>
      <c r="AB16" s="19" t="str">
        <f>$AB$3</f>
        <v>Time of Use (E-TOU-B)-Yes-Yes</v>
      </c>
      <c r="AC16" s="19" t="str">
        <f>$AC$3</f>
        <v>Time of Use (E-TOU-D)-Yes-Yes</v>
      </c>
      <c r="AD16" s="19" t="str">
        <f>$AD$3</f>
        <v>Electric Vehicle (EV-2A)-Yes-Yes</v>
      </c>
      <c r="AE16" s="9"/>
      <c r="AF16" s="19" t="str">
        <f>$C$3</f>
        <v>Tiered (E1)-No-No</v>
      </c>
      <c r="AG16" s="19" t="str">
        <f>$D$3</f>
        <v>Tiered (E1 - All-Electric)-No-No</v>
      </c>
      <c r="AH16" s="19" t="str">
        <f>$E$3</f>
        <v>Time of Use (E-TOU-C)-No-No</v>
      </c>
      <c r="AI16" s="19" t="str">
        <f>$F$3</f>
        <v>Time of Use (E-TOU-C - All-Electric)-No-No</v>
      </c>
      <c r="AJ16" s="19" t="str">
        <f>$G$3</f>
        <v>Time of Use (E-TOU-B)-No-No</v>
      </c>
      <c r="AK16" s="19" t="str">
        <f>$H$3</f>
        <v>Time of Use (E-TOU-D)-No-No</v>
      </c>
      <c r="AL16" s="19" t="str">
        <f>$I$3</f>
        <v>Electric Vehicle (EV-2A)-No-No</v>
      </c>
      <c r="AM16" s="19" t="str">
        <f>$J$3</f>
        <v>Tiered (E1)-No-Yes</v>
      </c>
      <c r="AN16" s="19" t="str">
        <f>$K$3</f>
        <v>Tiered (E1 - All-Electric)-No-Yes</v>
      </c>
      <c r="AO16" s="19" t="str">
        <f>$L$3</f>
        <v>Time of Use (E-TOU-C)-No-Yes</v>
      </c>
      <c r="AP16" s="19" t="str">
        <f>$M$3</f>
        <v>Time of Use (E-TOU-C - All-Electric)-No-Yes</v>
      </c>
      <c r="AQ16" s="19" t="str">
        <f>$N$3</f>
        <v>Time of Use (E-TOU-B)-No-Yes</v>
      </c>
      <c r="AR16" s="19" t="str">
        <f>$O$3</f>
        <v>Time of Use (E-TOU-D)-No-Yes</v>
      </c>
      <c r="AS16" s="19" t="str">
        <f>$P$3</f>
        <v>Electric Vehicle (EV-2A)-No-Yes</v>
      </c>
      <c r="AT16" s="19" t="str">
        <f>$Q$3</f>
        <v>Tiered (E1)-Yes-No</v>
      </c>
      <c r="AU16" s="19" t="str">
        <f>$R$3</f>
        <v>Tiered (E1 - All-Electric)-Yes-No</v>
      </c>
      <c r="AV16" s="19" t="str">
        <f>$S$3</f>
        <v>Time of Use (E-TOU-C)-Yes-No</v>
      </c>
      <c r="AW16" s="19" t="str">
        <f>$T$3</f>
        <v>Time of Use (E-TOU-C - All-Electric)-Yes-No</v>
      </c>
      <c r="AX16" s="19" t="str">
        <f>$U$3</f>
        <v>Time of Use (E-TOU-B)-Yes-No</v>
      </c>
      <c r="AY16" s="19" t="str">
        <f>$V$3</f>
        <v>Time of Use (E-TOU-D)-Yes-No</v>
      </c>
      <c r="AZ16" s="19" t="str">
        <f>$W$3</f>
        <v>Electric Vehicle (EV-2A)-Yes-No</v>
      </c>
      <c r="BA16" s="19" t="str">
        <f>$X$3</f>
        <v>Tiered (E1)-Yes-Yes</v>
      </c>
      <c r="BB16" s="19" t="str">
        <f>$Y$3</f>
        <v>Tiered (E1 - All-Electric)-Yes-Yes</v>
      </c>
      <c r="BC16" s="19" t="str">
        <f>$Z$3</f>
        <v>Time of Use (E-TOU-C)-Yes-Yes</v>
      </c>
      <c r="BD16" s="19" t="str">
        <f>$AA$3</f>
        <v>Time of Use (E-TOU-C - All-Electric)-Yes-Yes</v>
      </c>
      <c r="BE16" s="19" t="str">
        <f>$AB$3</f>
        <v>Time of Use (E-TOU-B)-Yes-Yes</v>
      </c>
      <c r="BF16" s="19" t="str">
        <f>$AC$3</f>
        <v>Time of Use (E-TOU-D)-Yes-Yes</v>
      </c>
      <c r="BG16" s="19" t="str">
        <f>$AD$3</f>
        <v>Electric Vehicle (EV-2A)-Yes-Yes</v>
      </c>
      <c r="BH16" s="9"/>
      <c r="BI16" s="19" t="str">
        <f>$C$3</f>
        <v>Tiered (E1)-No-No</v>
      </c>
      <c r="BJ16" s="19" t="str">
        <f>$D$3</f>
        <v>Tiered (E1 - All-Electric)-No-No</v>
      </c>
      <c r="BK16" s="19" t="str">
        <f>$E$3</f>
        <v>Time of Use (E-TOU-C)-No-No</v>
      </c>
      <c r="BL16" s="19" t="str">
        <f>$F$3</f>
        <v>Time of Use (E-TOU-C - All-Electric)-No-No</v>
      </c>
      <c r="BM16" s="19" t="str">
        <f>$G$3</f>
        <v>Time of Use (E-TOU-B)-No-No</v>
      </c>
      <c r="BN16" s="19" t="str">
        <f>$H$3</f>
        <v>Time of Use (E-TOU-D)-No-No</v>
      </c>
      <c r="BO16" s="19" t="str">
        <f>$I$3</f>
        <v>Electric Vehicle (EV-2A)-No-No</v>
      </c>
      <c r="BP16" s="19" t="str">
        <f>$J$3</f>
        <v>Tiered (E1)-No-Yes</v>
      </c>
      <c r="BQ16" s="19" t="str">
        <f>$K$3</f>
        <v>Tiered (E1 - All-Electric)-No-Yes</v>
      </c>
      <c r="BR16" s="19" t="str">
        <f>$L$3</f>
        <v>Time of Use (E-TOU-C)-No-Yes</v>
      </c>
      <c r="BS16" s="19" t="str">
        <f>$M$3</f>
        <v>Time of Use (E-TOU-C - All-Electric)-No-Yes</v>
      </c>
      <c r="BT16" s="19" t="str">
        <f>$N$3</f>
        <v>Time of Use (E-TOU-B)-No-Yes</v>
      </c>
      <c r="BU16" s="19" t="str">
        <f>$O$3</f>
        <v>Time of Use (E-TOU-D)-No-Yes</v>
      </c>
      <c r="BV16" s="19" t="str">
        <f>$P$3</f>
        <v>Electric Vehicle (EV-2A)-No-Yes</v>
      </c>
      <c r="BW16" s="19" t="str">
        <f>$Q$3</f>
        <v>Tiered (E1)-Yes-No</v>
      </c>
      <c r="BX16" s="19" t="str">
        <f>$R$3</f>
        <v>Tiered (E1 - All-Electric)-Yes-No</v>
      </c>
      <c r="BY16" s="19" t="str">
        <f>$S$3</f>
        <v>Time of Use (E-TOU-C)-Yes-No</v>
      </c>
      <c r="BZ16" s="19" t="str">
        <f>$T$3</f>
        <v>Time of Use (E-TOU-C - All-Electric)-Yes-No</v>
      </c>
      <c r="CA16" s="19" t="str">
        <f>$U$3</f>
        <v>Time of Use (E-TOU-B)-Yes-No</v>
      </c>
      <c r="CB16" s="19" t="str">
        <f>$V$3</f>
        <v>Time of Use (E-TOU-D)-Yes-No</v>
      </c>
      <c r="CC16" s="19" t="str">
        <f>$W$3</f>
        <v>Electric Vehicle (EV-2A)-Yes-No</v>
      </c>
      <c r="CD16" s="19" t="str">
        <f>$X$3</f>
        <v>Tiered (E1)-Yes-Yes</v>
      </c>
      <c r="CE16" s="19" t="str">
        <f>$Y$3</f>
        <v>Tiered (E1 - All-Electric)-Yes-Yes</v>
      </c>
      <c r="CF16" s="19" t="str">
        <f>$Z$3</f>
        <v>Time of Use (E-TOU-C)-Yes-Yes</v>
      </c>
      <c r="CG16" s="19" t="str">
        <f>$AA$3</f>
        <v>Time of Use (E-TOU-C - All-Electric)-Yes-Yes</v>
      </c>
      <c r="CH16" s="19" t="str">
        <f>$AB$3</f>
        <v>Time of Use (E-TOU-B)-Yes-Yes</v>
      </c>
      <c r="CI16" s="19" t="str">
        <f>$AC$3</f>
        <v>Time of Use (E-TOU-D)-Yes-Yes</v>
      </c>
      <c r="CJ16" s="19" t="str">
        <f>$AD$3</f>
        <v>Electric Vehicle (EV-2A)-Yes-Yes</v>
      </c>
      <c r="CK16" s="9"/>
      <c r="CL16" s="19" t="str">
        <f>$C$3</f>
        <v>Tiered (E1)-No-No</v>
      </c>
      <c r="CM16" s="19" t="str">
        <f>$D$3</f>
        <v>Tiered (E1 - All-Electric)-No-No</v>
      </c>
      <c r="CN16" s="19" t="str">
        <f>$E$3</f>
        <v>Time of Use (E-TOU-C)-No-No</v>
      </c>
      <c r="CO16" s="19" t="str">
        <f>$F$3</f>
        <v>Time of Use (E-TOU-C - All-Electric)-No-No</v>
      </c>
      <c r="CP16" s="19" t="str">
        <f>$G$3</f>
        <v>Time of Use (E-TOU-B)-No-No</v>
      </c>
      <c r="CQ16" s="19" t="str">
        <f>$H$3</f>
        <v>Time of Use (E-TOU-D)-No-No</v>
      </c>
      <c r="CR16" s="19" t="str">
        <f>$I$3</f>
        <v>Electric Vehicle (EV-2A)-No-No</v>
      </c>
      <c r="CS16" s="19" t="str">
        <f>$J$3</f>
        <v>Tiered (E1)-No-Yes</v>
      </c>
      <c r="CT16" s="19" t="str">
        <f>$K$3</f>
        <v>Tiered (E1 - All-Electric)-No-Yes</v>
      </c>
      <c r="CU16" s="19" t="str">
        <f>$L$3</f>
        <v>Time of Use (E-TOU-C)-No-Yes</v>
      </c>
      <c r="CV16" s="19" t="str">
        <f>$M$3</f>
        <v>Time of Use (E-TOU-C - All-Electric)-No-Yes</v>
      </c>
      <c r="CW16" s="19" t="str">
        <f>$N$3</f>
        <v>Time of Use (E-TOU-B)-No-Yes</v>
      </c>
      <c r="CX16" s="19" t="str">
        <f>$O$3</f>
        <v>Time of Use (E-TOU-D)-No-Yes</v>
      </c>
      <c r="CY16" s="19" t="str">
        <f>$P$3</f>
        <v>Electric Vehicle (EV-2A)-No-Yes</v>
      </c>
      <c r="CZ16" s="19" t="str">
        <f>$Q$3</f>
        <v>Tiered (E1)-Yes-No</v>
      </c>
      <c r="DA16" s="19" t="str">
        <f>$R$3</f>
        <v>Tiered (E1 - All-Electric)-Yes-No</v>
      </c>
      <c r="DB16" s="19" t="str">
        <f>$S$3</f>
        <v>Time of Use (E-TOU-C)-Yes-No</v>
      </c>
      <c r="DC16" s="19" t="str">
        <f>$T$3</f>
        <v>Time of Use (E-TOU-C - All-Electric)-Yes-No</v>
      </c>
      <c r="DD16" s="19" t="str">
        <f>$U$3</f>
        <v>Time of Use (E-TOU-B)-Yes-No</v>
      </c>
      <c r="DE16" s="19" t="str">
        <f>$V$3</f>
        <v>Time of Use (E-TOU-D)-Yes-No</v>
      </c>
      <c r="DF16" s="19" t="str">
        <f>$W$3</f>
        <v>Electric Vehicle (EV-2A)-Yes-No</v>
      </c>
      <c r="DG16" s="19" t="str">
        <f>$X$3</f>
        <v>Tiered (E1)-Yes-Yes</v>
      </c>
      <c r="DH16" s="19" t="str">
        <f>$Y$3</f>
        <v>Tiered (E1 - All-Electric)-Yes-Yes</v>
      </c>
      <c r="DI16" s="19" t="str">
        <f>$Z$3</f>
        <v>Time of Use (E-TOU-C)-Yes-Yes</v>
      </c>
      <c r="DJ16" s="19" t="str">
        <f>$AA$3</f>
        <v>Time of Use (E-TOU-C - All-Electric)-Yes-Yes</v>
      </c>
      <c r="DK16" s="19" t="str">
        <f>$AB$3</f>
        <v>Time of Use (E-TOU-B)-Yes-Yes</v>
      </c>
      <c r="DL16" s="19" t="str">
        <f>$AC$3</f>
        <v>Time of Use (E-TOU-D)-Yes-Yes</v>
      </c>
      <c r="DM16" s="19" t="str">
        <f>$AD$3</f>
        <v>Electric Vehicle (EV-2A)-Yes-Yes</v>
      </c>
      <c r="DN16" s="9"/>
      <c r="DO16" s="19" t="str">
        <f>$C$3</f>
        <v>Tiered (E1)-No-No</v>
      </c>
      <c r="DP16" s="19" t="str">
        <f>$D$3</f>
        <v>Tiered (E1 - All-Electric)-No-No</v>
      </c>
      <c r="DQ16" s="19" t="str">
        <f>$E$3</f>
        <v>Time of Use (E-TOU-C)-No-No</v>
      </c>
      <c r="DR16" s="19" t="str">
        <f>$F$3</f>
        <v>Time of Use (E-TOU-C - All-Electric)-No-No</v>
      </c>
      <c r="DS16" s="19" t="str">
        <f>$G$3</f>
        <v>Time of Use (E-TOU-B)-No-No</v>
      </c>
      <c r="DT16" s="19" t="str">
        <f>$H$3</f>
        <v>Time of Use (E-TOU-D)-No-No</v>
      </c>
      <c r="DU16" s="19" t="str">
        <f>$I$3</f>
        <v>Electric Vehicle (EV-2A)-No-No</v>
      </c>
      <c r="DV16" s="19" t="str">
        <f>$J$3</f>
        <v>Tiered (E1)-No-Yes</v>
      </c>
      <c r="DW16" s="19" t="str">
        <f>$K$3</f>
        <v>Tiered (E1 - All-Electric)-No-Yes</v>
      </c>
      <c r="DX16" s="19" t="str">
        <f>$L$3</f>
        <v>Time of Use (E-TOU-C)-No-Yes</v>
      </c>
      <c r="DY16" s="19" t="str">
        <f>$M$3</f>
        <v>Time of Use (E-TOU-C - All-Electric)-No-Yes</v>
      </c>
      <c r="DZ16" s="19" t="str">
        <f>$N$3</f>
        <v>Time of Use (E-TOU-B)-No-Yes</v>
      </c>
      <c r="EA16" s="19" t="str">
        <f>$O$3</f>
        <v>Time of Use (E-TOU-D)-No-Yes</v>
      </c>
      <c r="EB16" s="19" t="str">
        <f>$P$3</f>
        <v>Electric Vehicle (EV-2A)-No-Yes</v>
      </c>
      <c r="EC16" s="19" t="str">
        <f>$Q$3</f>
        <v>Tiered (E1)-Yes-No</v>
      </c>
      <c r="ED16" s="19" t="str">
        <f>$R$3</f>
        <v>Tiered (E1 - All-Electric)-Yes-No</v>
      </c>
      <c r="EE16" s="19" t="str">
        <f>$S$3</f>
        <v>Time of Use (E-TOU-C)-Yes-No</v>
      </c>
      <c r="EF16" s="19" t="str">
        <f>$T$3</f>
        <v>Time of Use (E-TOU-C - All-Electric)-Yes-No</v>
      </c>
      <c r="EG16" s="19" t="str">
        <f>$U$3</f>
        <v>Time of Use (E-TOU-B)-Yes-No</v>
      </c>
      <c r="EH16" s="19" t="str">
        <f>$V$3</f>
        <v>Time of Use (E-TOU-D)-Yes-No</v>
      </c>
      <c r="EI16" s="19" t="str">
        <f>$W$3</f>
        <v>Electric Vehicle (EV-2A)-Yes-No</v>
      </c>
      <c r="EJ16" s="19" t="str">
        <f>$X$3</f>
        <v>Tiered (E1)-Yes-Yes</v>
      </c>
      <c r="EK16" s="19" t="str">
        <f>$Y$3</f>
        <v>Tiered (E1 - All-Electric)-Yes-Yes</v>
      </c>
      <c r="EL16" s="19" t="str">
        <f>$Z$3</f>
        <v>Time of Use (E-TOU-C)-Yes-Yes</v>
      </c>
      <c r="EM16" s="19" t="str">
        <f>$AA$3</f>
        <v>Time of Use (E-TOU-C - All-Electric)-Yes-Yes</v>
      </c>
      <c r="EN16" s="19" t="str">
        <f>$AB$3</f>
        <v>Time of Use (E-TOU-B)-Yes-Yes</v>
      </c>
      <c r="EO16" s="19" t="str">
        <f>$AC$3</f>
        <v>Time of Use (E-TOU-D)-Yes-Yes</v>
      </c>
      <c r="EP16" s="19" t="str">
        <f>$AD$3</f>
        <v>Electric Vehicle (EV-2A)-Yes-Yes</v>
      </c>
      <c r="EQ16" s="9"/>
      <c r="ER16" s="19" t="str">
        <f>$C$3</f>
        <v>Tiered (E1)-No-No</v>
      </c>
      <c r="ES16" s="19" t="str">
        <f>$D$3</f>
        <v>Tiered (E1 - All-Electric)-No-No</v>
      </c>
      <c r="ET16" s="19" t="str">
        <f>$E$3</f>
        <v>Time of Use (E-TOU-C)-No-No</v>
      </c>
      <c r="EU16" s="19" t="str">
        <f>$F$3</f>
        <v>Time of Use (E-TOU-C - All-Electric)-No-No</v>
      </c>
      <c r="EV16" s="19" t="str">
        <f>$G$3</f>
        <v>Time of Use (E-TOU-B)-No-No</v>
      </c>
      <c r="EW16" s="19" t="str">
        <f>$H$3</f>
        <v>Time of Use (E-TOU-D)-No-No</v>
      </c>
      <c r="EX16" s="19" t="str">
        <f>$I$3</f>
        <v>Electric Vehicle (EV-2A)-No-No</v>
      </c>
      <c r="EY16" s="19" t="str">
        <f>$J$3</f>
        <v>Tiered (E1)-No-Yes</v>
      </c>
      <c r="EZ16" s="19" t="str">
        <f>$K$3</f>
        <v>Tiered (E1 - All-Electric)-No-Yes</v>
      </c>
      <c r="FA16" s="19" t="str">
        <f>$L$3</f>
        <v>Time of Use (E-TOU-C)-No-Yes</v>
      </c>
      <c r="FB16" s="19" t="str">
        <f>$M$3</f>
        <v>Time of Use (E-TOU-C - All-Electric)-No-Yes</v>
      </c>
      <c r="FC16" s="19" t="str">
        <f>$N$3</f>
        <v>Time of Use (E-TOU-B)-No-Yes</v>
      </c>
      <c r="FD16" s="19" t="str">
        <f>$O$3</f>
        <v>Time of Use (E-TOU-D)-No-Yes</v>
      </c>
      <c r="FE16" s="19" t="str">
        <f>$P$3</f>
        <v>Electric Vehicle (EV-2A)-No-Yes</v>
      </c>
      <c r="FF16" s="19" t="str">
        <f>$Q$3</f>
        <v>Tiered (E1)-Yes-No</v>
      </c>
      <c r="FG16" s="19" t="str">
        <f>$R$3</f>
        <v>Tiered (E1 - All-Electric)-Yes-No</v>
      </c>
      <c r="FH16" s="19" t="str">
        <f>$S$3</f>
        <v>Time of Use (E-TOU-C)-Yes-No</v>
      </c>
      <c r="FI16" s="19" t="str">
        <f>$T$3</f>
        <v>Time of Use (E-TOU-C - All-Electric)-Yes-No</v>
      </c>
      <c r="FJ16" s="19" t="str">
        <f>$U$3</f>
        <v>Time of Use (E-TOU-B)-Yes-No</v>
      </c>
      <c r="FK16" s="19" t="str">
        <f>$V$3</f>
        <v>Time of Use (E-TOU-D)-Yes-No</v>
      </c>
      <c r="FL16" s="19" t="str">
        <f>$W$3</f>
        <v>Electric Vehicle (EV-2A)-Yes-No</v>
      </c>
      <c r="FM16" s="19" t="str">
        <f>$X$3</f>
        <v>Tiered (E1)-Yes-Yes</v>
      </c>
      <c r="FN16" s="19" t="str">
        <f>$Y$3</f>
        <v>Tiered (E1 - All-Electric)-Yes-Yes</v>
      </c>
      <c r="FO16" s="19" t="str">
        <f>$Z$3</f>
        <v>Time of Use (E-TOU-C)-Yes-Yes</v>
      </c>
      <c r="FP16" s="19" t="str">
        <f>$AA$3</f>
        <v>Time of Use (E-TOU-C - All-Electric)-Yes-Yes</v>
      </c>
      <c r="FQ16" s="19" t="str">
        <f>$AB$3</f>
        <v>Time of Use (E-TOU-B)-Yes-Yes</v>
      </c>
      <c r="FR16" s="19" t="str">
        <f>$AC$3</f>
        <v>Time of Use (E-TOU-D)-Yes-Yes</v>
      </c>
      <c r="FS16" s="19" t="str">
        <f>$AD$3</f>
        <v>Electric Vehicle (EV-2A)-Yes-Yes</v>
      </c>
      <c r="FT16" s="9"/>
      <c r="FU16" s="19" t="str">
        <f>$C$3</f>
        <v>Tiered (E1)-No-No</v>
      </c>
      <c r="FV16" s="19" t="str">
        <f>$D$3</f>
        <v>Tiered (E1 - All-Electric)-No-No</v>
      </c>
      <c r="FW16" s="19" t="str">
        <f>$E$3</f>
        <v>Time of Use (E-TOU-C)-No-No</v>
      </c>
      <c r="FX16" s="19" t="str">
        <f>$F$3</f>
        <v>Time of Use (E-TOU-C - All-Electric)-No-No</v>
      </c>
      <c r="FY16" s="19" t="str">
        <f>$G$3</f>
        <v>Time of Use (E-TOU-B)-No-No</v>
      </c>
      <c r="FZ16" s="19" t="str">
        <f>$H$3</f>
        <v>Time of Use (E-TOU-D)-No-No</v>
      </c>
      <c r="GA16" s="19" t="str">
        <f>$I$3</f>
        <v>Electric Vehicle (EV-2A)-No-No</v>
      </c>
      <c r="GB16" s="19" t="str">
        <f>$J$3</f>
        <v>Tiered (E1)-No-Yes</v>
      </c>
      <c r="GC16" s="19" t="str">
        <f>$K$3</f>
        <v>Tiered (E1 - All-Electric)-No-Yes</v>
      </c>
      <c r="GD16" s="19" t="str">
        <f>$L$3</f>
        <v>Time of Use (E-TOU-C)-No-Yes</v>
      </c>
      <c r="GE16" s="19" t="str">
        <f>$M$3</f>
        <v>Time of Use (E-TOU-C - All-Electric)-No-Yes</v>
      </c>
      <c r="GF16" s="19" t="str">
        <f>$N$3</f>
        <v>Time of Use (E-TOU-B)-No-Yes</v>
      </c>
      <c r="GG16" s="19" t="str">
        <f>$O$3</f>
        <v>Time of Use (E-TOU-D)-No-Yes</v>
      </c>
      <c r="GH16" s="19" t="str">
        <f>$P$3</f>
        <v>Electric Vehicle (EV-2A)-No-Yes</v>
      </c>
      <c r="GI16" s="19" t="str">
        <f>$Q$3</f>
        <v>Tiered (E1)-Yes-No</v>
      </c>
      <c r="GJ16" s="19" t="str">
        <f>$R$3</f>
        <v>Tiered (E1 - All-Electric)-Yes-No</v>
      </c>
      <c r="GK16" s="19" t="str">
        <f>$S$3</f>
        <v>Time of Use (E-TOU-C)-Yes-No</v>
      </c>
      <c r="GL16" s="19" t="str">
        <f>$T$3</f>
        <v>Time of Use (E-TOU-C - All-Electric)-Yes-No</v>
      </c>
      <c r="GM16" s="19" t="str">
        <f>$U$3</f>
        <v>Time of Use (E-TOU-B)-Yes-No</v>
      </c>
      <c r="GN16" s="19" t="str">
        <f>$V$3</f>
        <v>Time of Use (E-TOU-D)-Yes-No</v>
      </c>
      <c r="GO16" s="19" t="str">
        <f>$W$3</f>
        <v>Electric Vehicle (EV-2A)-Yes-No</v>
      </c>
      <c r="GP16" s="19" t="str">
        <f>$X$3</f>
        <v>Tiered (E1)-Yes-Yes</v>
      </c>
      <c r="GQ16" s="19" t="str">
        <f>$Y$3</f>
        <v>Tiered (E1 - All-Electric)-Yes-Yes</v>
      </c>
      <c r="GR16" s="19" t="str">
        <f>$Z$3</f>
        <v>Time of Use (E-TOU-C)-Yes-Yes</v>
      </c>
      <c r="GS16" s="19" t="str">
        <f>$AA$3</f>
        <v>Time of Use (E-TOU-C - All-Electric)-Yes-Yes</v>
      </c>
      <c r="GT16" s="19" t="str">
        <f>$AB$3</f>
        <v>Time of Use (E-TOU-B)-Yes-Yes</v>
      </c>
      <c r="GU16" s="19" t="str">
        <f>$AC$3</f>
        <v>Time of Use (E-TOU-D)-Yes-Yes</v>
      </c>
      <c r="GV16" s="19" t="str">
        <f>$AD$3</f>
        <v>Electric Vehicle (EV-2A)-Yes-Yes</v>
      </c>
      <c r="GW16" s="9"/>
      <c r="GX16" s="19" t="str">
        <f>$C$3</f>
        <v>Tiered (E1)-No-No</v>
      </c>
      <c r="GY16" s="19" t="str">
        <f>$D$3</f>
        <v>Tiered (E1 - All-Electric)-No-No</v>
      </c>
      <c r="GZ16" s="19" t="str">
        <f>$E$3</f>
        <v>Time of Use (E-TOU-C)-No-No</v>
      </c>
      <c r="HA16" s="19" t="str">
        <f>$F$3</f>
        <v>Time of Use (E-TOU-C - All-Electric)-No-No</v>
      </c>
      <c r="HB16" s="19" t="str">
        <f>$G$3</f>
        <v>Time of Use (E-TOU-B)-No-No</v>
      </c>
      <c r="HC16" s="19" t="str">
        <f>$H$3</f>
        <v>Time of Use (E-TOU-D)-No-No</v>
      </c>
      <c r="HD16" s="19" t="str">
        <f>$I$3</f>
        <v>Electric Vehicle (EV-2A)-No-No</v>
      </c>
      <c r="HE16" s="19" t="str">
        <f>$J$3</f>
        <v>Tiered (E1)-No-Yes</v>
      </c>
      <c r="HF16" s="19" t="str">
        <f>$K$3</f>
        <v>Tiered (E1 - All-Electric)-No-Yes</v>
      </c>
      <c r="HG16" s="19" t="str">
        <f>$L$3</f>
        <v>Time of Use (E-TOU-C)-No-Yes</v>
      </c>
      <c r="HH16" s="19" t="str">
        <f>$M$3</f>
        <v>Time of Use (E-TOU-C - All-Electric)-No-Yes</v>
      </c>
      <c r="HI16" s="19" t="str">
        <f>$N$3</f>
        <v>Time of Use (E-TOU-B)-No-Yes</v>
      </c>
      <c r="HJ16" s="19" t="str">
        <f>$O$3</f>
        <v>Time of Use (E-TOU-D)-No-Yes</v>
      </c>
      <c r="HK16" s="19" t="str">
        <f>$P$3</f>
        <v>Electric Vehicle (EV-2A)-No-Yes</v>
      </c>
      <c r="HL16" s="19" t="str">
        <f>$Q$3</f>
        <v>Tiered (E1)-Yes-No</v>
      </c>
      <c r="HM16" s="19" t="str">
        <f>$R$3</f>
        <v>Tiered (E1 - All-Electric)-Yes-No</v>
      </c>
      <c r="HN16" s="19" t="str">
        <f>$S$3</f>
        <v>Time of Use (E-TOU-C)-Yes-No</v>
      </c>
      <c r="HO16" s="19" t="str">
        <f>$T$3</f>
        <v>Time of Use (E-TOU-C - All-Electric)-Yes-No</v>
      </c>
      <c r="HP16" s="19" t="str">
        <f>$U$3</f>
        <v>Time of Use (E-TOU-B)-Yes-No</v>
      </c>
      <c r="HQ16" s="19" t="str">
        <f>$V$3</f>
        <v>Time of Use (E-TOU-D)-Yes-No</v>
      </c>
      <c r="HR16" s="19" t="str">
        <f>$W$3</f>
        <v>Electric Vehicle (EV-2A)-Yes-No</v>
      </c>
      <c r="HS16" s="19" t="str">
        <f>$X$3</f>
        <v>Tiered (E1)-Yes-Yes</v>
      </c>
      <c r="HT16" s="19" t="str">
        <f>$Y$3</f>
        <v>Tiered (E1 - All-Electric)-Yes-Yes</v>
      </c>
      <c r="HU16" s="19" t="str">
        <f>$Z$3</f>
        <v>Time of Use (E-TOU-C)-Yes-Yes</v>
      </c>
      <c r="HV16" s="19" t="str">
        <f>$AA$3</f>
        <v>Time of Use (E-TOU-C - All-Electric)-Yes-Yes</v>
      </c>
      <c r="HW16" s="19" t="str">
        <f>$AB$3</f>
        <v>Time of Use (E-TOU-B)-Yes-Yes</v>
      </c>
      <c r="HX16" s="19" t="str">
        <f>$AC$3</f>
        <v>Time of Use (E-TOU-D)-Yes-Yes</v>
      </c>
      <c r="HY16" s="19" t="str">
        <f>$AD$3</f>
        <v>Electric Vehicle (EV-2A)-Yes-Yes</v>
      </c>
      <c r="HZ16" s="9"/>
      <c r="IA16" s="19" t="str">
        <f>$C$3</f>
        <v>Tiered (E1)-No-No</v>
      </c>
      <c r="IB16" s="19" t="str">
        <f>$D$3</f>
        <v>Tiered (E1 - All-Electric)-No-No</v>
      </c>
      <c r="IC16" s="19" t="str">
        <f>$E$3</f>
        <v>Time of Use (E-TOU-C)-No-No</v>
      </c>
      <c r="ID16" s="19" t="str">
        <f>$F$3</f>
        <v>Time of Use (E-TOU-C - All-Electric)-No-No</v>
      </c>
      <c r="IE16" s="19" t="str">
        <f>$G$3</f>
        <v>Time of Use (E-TOU-B)-No-No</v>
      </c>
      <c r="IF16" s="19" t="str">
        <f>$H$3</f>
        <v>Time of Use (E-TOU-D)-No-No</v>
      </c>
      <c r="IG16" s="19" t="str">
        <f>$I$3</f>
        <v>Electric Vehicle (EV-2A)-No-No</v>
      </c>
      <c r="IH16" s="19" t="str">
        <f>$J$3</f>
        <v>Tiered (E1)-No-Yes</v>
      </c>
      <c r="II16" s="19" t="str">
        <f>$K$3</f>
        <v>Tiered (E1 - All-Electric)-No-Yes</v>
      </c>
      <c r="IJ16" s="19" t="str">
        <f>$L$3</f>
        <v>Time of Use (E-TOU-C)-No-Yes</v>
      </c>
      <c r="IK16" s="19" t="str">
        <f>$M$3</f>
        <v>Time of Use (E-TOU-C - All-Electric)-No-Yes</v>
      </c>
      <c r="IL16" s="19" t="str">
        <f>$N$3</f>
        <v>Time of Use (E-TOU-B)-No-Yes</v>
      </c>
      <c r="IM16" s="19" t="str">
        <f>$O$3</f>
        <v>Time of Use (E-TOU-D)-No-Yes</v>
      </c>
      <c r="IN16" s="19" t="str">
        <f>$P$3</f>
        <v>Electric Vehicle (EV-2A)-No-Yes</v>
      </c>
      <c r="IO16" s="19" t="str">
        <f>$Q$3</f>
        <v>Tiered (E1)-Yes-No</v>
      </c>
      <c r="IP16" s="19" t="str">
        <f>$R$3</f>
        <v>Tiered (E1 - All-Electric)-Yes-No</v>
      </c>
      <c r="IQ16" s="19" t="str">
        <f>$S$3</f>
        <v>Time of Use (E-TOU-C)-Yes-No</v>
      </c>
      <c r="IR16" s="19" t="str">
        <f>$T$3</f>
        <v>Time of Use (E-TOU-C - All-Electric)-Yes-No</v>
      </c>
      <c r="IS16" s="19" t="str">
        <f>$U$3</f>
        <v>Time of Use (E-TOU-B)-Yes-No</v>
      </c>
      <c r="IT16" s="19" t="str">
        <f>$V$3</f>
        <v>Time of Use (E-TOU-D)-Yes-No</v>
      </c>
      <c r="IU16" s="19" t="str">
        <f>$W$3</f>
        <v>Electric Vehicle (EV-2A)-Yes-No</v>
      </c>
      <c r="IV16" s="19" t="str">
        <f>$X$3</f>
        <v>Tiered (E1)-Yes-Yes</v>
      </c>
      <c r="IW16" s="19" t="str">
        <f>$Y$3</f>
        <v>Tiered (E1 - All-Electric)-Yes-Yes</v>
      </c>
      <c r="IX16" s="19" t="str">
        <f>$Z$3</f>
        <v>Time of Use (E-TOU-C)-Yes-Yes</v>
      </c>
      <c r="IY16" s="19" t="str">
        <f>$AA$3</f>
        <v>Time of Use (E-TOU-C - All-Electric)-Yes-Yes</v>
      </c>
      <c r="IZ16" s="19" t="str">
        <f>$AB$3</f>
        <v>Time of Use (E-TOU-B)-Yes-Yes</v>
      </c>
      <c r="JA16" s="19" t="str">
        <f>$AC$3</f>
        <v>Time of Use (E-TOU-D)-Yes-Yes</v>
      </c>
      <c r="JB16" s="19" t="str">
        <f>$AD$3</f>
        <v>Electric Vehicle (EV-2A)-Yes-Yes</v>
      </c>
      <c r="JC16" s="9"/>
      <c r="JD16" s="19" t="str">
        <f>$C$3</f>
        <v>Tiered (E1)-No-No</v>
      </c>
      <c r="JE16" s="19" t="str">
        <f>$D$3</f>
        <v>Tiered (E1 - All-Electric)-No-No</v>
      </c>
      <c r="JF16" s="19" t="str">
        <f>$E$3</f>
        <v>Time of Use (E-TOU-C)-No-No</v>
      </c>
      <c r="JG16" s="19" t="str">
        <f>$F$3</f>
        <v>Time of Use (E-TOU-C - All-Electric)-No-No</v>
      </c>
      <c r="JH16" s="19" t="str">
        <f>$G$3</f>
        <v>Time of Use (E-TOU-B)-No-No</v>
      </c>
      <c r="JI16" s="19" t="str">
        <f>$H$3</f>
        <v>Time of Use (E-TOU-D)-No-No</v>
      </c>
      <c r="JJ16" s="19" t="str">
        <f>$I$3</f>
        <v>Electric Vehicle (EV-2A)-No-No</v>
      </c>
      <c r="JK16" s="19" t="str">
        <f>$J$3</f>
        <v>Tiered (E1)-No-Yes</v>
      </c>
      <c r="JL16" s="19" t="str">
        <f>$K$3</f>
        <v>Tiered (E1 - All-Electric)-No-Yes</v>
      </c>
      <c r="JM16" s="19" t="str">
        <f>$L$3</f>
        <v>Time of Use (E-TOU-C)-No-Yes</v>
      </c>
      <c r="JN16" s="19" t="str">
        <f>$M$3</f>
        <v>Time of Use (E-TOU-C - All-Electric)-No-Yes</v>
      </c>
      <c r="JO16" s="19" t="str">
        <f>$N$3</f>
        <v>Time of Use (E-TOU-B)-No-Yes</v>
      </c>
      <c r="JP16" s="19" t="str">
        <f>$O$3</f>
        <v>Time of Use (E-TOU-D)-No-Yes</v>
      </c>
      <c r="JQ16" s="19" t="str">
        <f>$P$3</f>
        <v>Electric Vehicle (EV-2A)-No-Yes</v>
      </c>
      <c r="JR16" s="19" t="str">
        <f>$Q$3</f>
        <v>Tiered (E1)-Yes-No</v>
      </c>
      <c r="JS16" s="19" t="str">
        <f>$R$3</f>
        <v>Tiered (E1 - All-Electric)-Yes-No</v>
      </c>
      <c r="JT16" s="19" t="str">
        <f>$S$3</f>
        <v>Time of Use (E-TOU-C)-Yes-No</v>
      </c>
      <c r="JU16" s="19" t="str">
        <f>$T$3</f>
        <v>Time of Use (E-TOU-C - All-Electric)-Yes-No</v>
      </c>
      <c r="JV16" s="19" t="str">
        <f>$U$3</f>
        <v>Time of Use (E-TOU-B)-Yes-No</v>
      </c>
      <c r="JW16" s="19" t="str">
        <f>$V$3</f>
        <v>Time of Use (E-TOU-D)-Yes-No</v>
      </c>
      <c r="JX16" s="19" t="str">
        <f>$W$3</f>
        <v>Electric Vehicle (EV-2A)-Yes-No</v>
      </c>
      <c r="JY16" s="19" t="str">
        <f>$X$3</f>
        <v>Tiered (E1)-Yes-Yes</v>
      </c>
      <c r="JZ16" s="19" t="str">
        <f>$Y$3</f>
        <v>Tiered (E1 - All-Electric)-Yes-Yes</v>
      </c>
      <c r="KA16" s="19" t="str">
        <f>$Z$3</f>
        <v>Time of Use (E-TOU-C)-Yes-Yes</v>
      </c>
      <c r="KB16" s="19" t="str">
        <f>$AA$3</f>
        <v>Time of Use (E-TOU-C - All-Electric)-Yes-Yes</v>
      </c>
      <c r="KC16" s="19" t="str">
        <f>$AB$3</f>
        <v>Time of Use (E-TOU-B)-Yes-Yes</v>
      </c>
      <c r="KD16" s="19" t="str">
        <f>$AC$3</f>
        <v>Time of Use (E-TOU-D)-Yes-Yes</v>
      </c>
      <c r="KE16" s="19" t="str">
        <f>$AD$3</f>
        <v>Electric Vehicle (EV-2A)-Yes-Yes</v>
      </c>
      <c r="KF16" s="9"/>
    </row>
    <row r="17" spans="2:292" ht="18">
      <c r="B17" s="4" t="str">
        <f>$B$55</f>
        <v>No Cooling with Space Heater</v>
      </c>
      <c r="C17" s="17">
        <v>5353.3353554601144</v>
      </c>
      <c r="D17" s="17">
        <v>4822.8588681163019</v>
      </c>
      <c r="E17" s="17">
        <v>4794.1174475699227</v>
      </c>
      <c r="F17" s="22">
        <v>4613.8936234441617</v>
      </c>
      <c r="G17" s="22">
        <v>4308.0356137676617</v>
      </c>
      <c r="H17" s="22">
        <v>4566.3655030161262</v>
      </c>
      <c r="I17" s="22">
        <v>3860.3196371857775</v>
      </c>
      <c r="J17" s="101">
        <v>5105.3485136960498</v>
      </c>
      <c r="K17" s="101">
        <v>4607.3651903141154</v>
      </c>
      <c r="L17" s="101">
        <v>4574.9614730379226</v>
      </c>
      <c r="M17" s="101">
        <v>4395.0698802900779</v>
      </c>
      <c r="N17" s="101">
        <v>4121.3911056132383</v>
      </c>
      <c r="O17" s="101">
        <v>4374.3050968010621</v>
      </c>
      <c r="P17" s="101">
        <v>3566.9839290727373</v>
      </c>
      <c r="Q17" s="22">
        <v>4695.3339674203098</v>
      </c>
      <c r="R17" s="22">
        <v>4225.5815269993182</v>
      </c>
      <c r="S17" s="22">
        <v>4194.9888722394508</v>
      </c>
      <c r="T17" s="22">
        <v>4014.1148093135816</v>
      </c>
      <c r="U17" s="22">
        <v>3788.0594315916755</v>
      </c>
      <c r="V17" s="22">
        <v>4041.4806486710195</v>
      </c>
      <c r="W17" s="22">
        <v>3398.2878695716677</v>
      </c>
      <c r="X17" s="101">
        <v>4456.2483034322977</v>
      </c>
      <c r="Y17" s="101">
        <v>4026.3847641509678</v>
      </c>
      <c r="Z17" s="101">
        <v>3987.7715826641443</v>
      </c>
      <c r="AA17" s="101">
        <v>3807.0202259536472</v>
      </c>
      <c r="AB17" s="101">
        <v>3612.4622963562479</v>
      </c>
      <c r="AC17" s="101">
        <v>3858.5708586673964</v>
      </c>
      <c r="AD17" s="101">
        <v>3120.0007886829262</v>
      </c>
      <c r="AE17" s="9"/>
      <c r="AF17" s="17">
        <v>4112.3450572773354</v>
      </c>
      <c r="AG17" s="17">
        <v>3948.3472132773263</v>
      </c>
      <c r="AH17" s="17">
        <v>3969.4965768764341</v>
      </c>
      <c r="AI17" s="22">
        <v>3892.2983118265192</v>
      </c>
      <c r="AJ17" s="22">
        <v>3683.9746141232586</v>
      </c>
      <c r="AK17" s="22">
        <v>3802.4163607386863</v>
      </c>
      <c r="AL17" s="22">
        <v>3454.9551969881231</v>
      </c>
      <c r="AM17" s="101">
        <v>3847.89453665561</v>
      </c>
      <c r="AN17" s="101">
        <v>3694.5362811400455</v>
      </c>
      <c r="AO17" s="101">
        <v>3683.206675741138</v>
      </c>
      <c r="AP17" s="101">
        <v>3606.0842453824239</v>
      </c>
      <c r="AQ17" s="101">
        <v>3429.7773222728306</v>
      </c>
      <c r="AR17" s="101">
        <v>3566.568294204169</v>
      </c>
      <c r="AS17" s="101">
        <v>3101.6155114726466</v>
      </c>
      <c r="AT17" s="22">
        <v>3321.1218251624241</v>
      </c>
      <c r="AU17" s="22">
        <v>3186.5287978995761</v>
      </c>
      <c r="AV17" s="22">
        <v>3177.7859997345313</v>
      </c>
      <c r="AW17" s="22">
        <v>3105.6870214045352</v>
      </c>
      <c r="AX17" s="22">
        <v>2994.2046092869941</v>
      </c>
      <c r="AY17" s="22">
        <v>3128.5998386646197</v>
      </c>
      <c r="AZ17" s="22">
        <v>2840.3572754005336</v>
      </c>
      <c r="BA17" s="101">
        <v>3049.6588058151792</v>
      </c>
      <c r="BB17" s="101">
        <v>2931.7044612291465</v>
      </c>
      <c r="BC17" s="101">
        <v>2885.231449536604</v>
      </c>
      <c r="BD17" s="101">
        <v>2813.9163055048739</v>
      </c>
      <c r="BE17" s="101">
        <v>2734.679972983271</v>
      </c>
      <c r="BF17" s="101">
        <v>2887.2453332858572</v>
      </c>
      <c r="BG17" s="101">
        <v>2488.3418161530676</v>
      </c>
      <c r="BH17" s="10"/>
      <c r="BI17" s="17">
        <v>3350.5459131436628</v>
      </c>
      <c r="BJ17" s="17">
        <v>3143.0405082766197</v>
      </c>
      <c r="BK17" s="17">
        <v>3150.8233574236374</v>
      </c>
      <c r="BL17" s="22">
        <v>3044.6160500649198</v>
      </c>
      <c r="BM17" s="22">
        <v>2900.3107454967926</v>
      </c>
      <c r="BN17" s="22">
        <v>3038.0103933396954</v>
      </c>
      <c r="BO17" s="22">
        <v>2660.155910622982</v>
      </c>
      <c r="BP17" s="101">
        <v>3160.4012236668486</v>
      </c>
      <c r="BQ17" s="101">
        <v>2971.6201315321923</v>
      </c>
      <c r="BR17" s="101">
        <v>2958.4191502850572</v>
      </c>
      <c r="BS17" s="101">
        <v>2852.8056028562478</v>
      </c>
      <c r="BT17" s="101">
        <v>2731.30644476102</v>
      </c>
      <c r="BU17" s="101">
        <v>2876.7658645975762</v>
      </c>
      <c r="BV17" s="101">
        <v>2418.5250218061924</v>
      </c>
      <c r="BW17" s="22">
        <v>2691.3336443283383</v>
      </c>
      <c r="BX17" s="22">
        <v>2523.8189569023552</v>
      </c>
      <c r="BY17" s="22">
        <v>2504.1646998908004</v>
      </c>
      <c r="BZ17" s="22">
        <v>2405.448104806771</v>
      </c>
      <c r="CA17" s="22">
        <v>2336.8782576363187</v>
      </c>
      <c r="CB17" s="22">
        <v>2482.351179642943</v>
      </c>
      <c r="CC17" s="22">
        <v>2156.9163746741146</v>
      </c>
      <c r="CD17" s="101">
        <v>2515.3828197843873</v>
      </c>
      <c r="CE17" s="101">
        <v>2364.6122448070114</v>
      </c>
      <c r="CF17" s="101">
        <v>2327.6693576076555</v>
      </c>
      <c r="CG17" s="101">
        <v>2230.302830015421</v>
      </c>
      <c r="CH17" s="101">
        <v>2181.4777847798609</v>
      </c>
      <c r="CI17" s="101">
        <v>2330.7904462267998</v>
      </c>
      <c r="CJ17" s="101">
        <v>1936.67438865899</v>
      </c>
      <c r="CK17" s="10"/>
      <c r="CL17" s="17">
        <v>3461.7557916810633</v>
      </c>
      <c r="CM17" s="17">
        <v>3371.6021573620646</v>
      </c>
      <c r="CN17" s="17">
        <v>3424.8345396744166</v>
      </c>
      <c r="CO17" s="22">
        <v>3351.5633847221038</v>
      </c>
      <c r="CP17" s="22">
        <v>3220.0550970820036</v>
      </c>
      <c r="CQ17" s="22">
        <v>3294.908992544284</v>
      </c>
      <c r="CR17" s="22">
        <v>3031.8124706523854</v>
      </c>
      <c r="CS17" s="101">
        <v>3247.4473088548752</v>
      </c>
      <c r="CT17" s="101">
        <v>3165.0220949704567</v>
      </c>
      <c r="CU17" s="101">
        <v>3182.7662277581949</v>
      </c>
      <c r="CV17" s="101">
        <v>3109.3194959252428</v>
      </c>
      <c r="CW17" s="101">
        <v>3003.6376848408008</v>
      </c>
      <c r="CX17" s="101">
        <v>3097.1073593587798</v>
      </c>
      <c r="CY17" s="101">
        <v>2721.8861295259603</v>
      </c>
      <c r="CZ17" s="22">
        <v>2661.0466202571333</v>
      </c>
      <c r="DA17" s="22">
        <v>2589.9846627084621</v>
      </c>
      <c r="DB17" s="22">
        <v>2604.2340330010693</v>
      </c>
      <c r="DC17" s="22">
        <v>2539.5621569266286</v>
      </c>
      <c r="DD17" s="22">
        <v>2501.1275856049774</v>
      </c>
      <c r="DE17" s="22">
        <v>2594.6622473192228</v>
      </c>
      <c r="DF17" s="22">
        <v>2409.4483410010134</v>
      </c>
      <c r="DG17" s="101">
        <v>2438.4687101728045</v>
      </c>
      <c r="DH17" s="101">
        <v>2377.7467830359556</v>
      </c>
      <c r="DI17" s="101">
        <v>2351.7426416417816</v>
      </c>
      <c r="DJ17" s="101">
        <v>2292.2590848834966</v>
      </c>
      <c r="DK17" s="101">
        <v>2275.1831101307462</v>
      </c>
      <c r="DL17" s="101">
        <v>2387.3134943658479</v>
      </c>
      <c r="DM17" s="101">
        <v>2096.486546267925</v>
      </c>
      <c r="DN17" s="10"/>
      <c r="DO17" s="17">
        <v>3539.3493119813911</v>
      </c>
      <c r="DP17" s="17">
        <v>3327.2515457516151</v>
      </c>
      <c r="DQ17" s="17">
        <v>3323.59449755692</v>
      </c>
      <c r="DR17" s="22">
        <v>3217.0986974926027</v>
      </c>
      <c r="DS17" s="22">
        <v>3046.0330930043033</v>
      </c>
      <c r="DT17" s="22">
        <v>3193.2825205623672</v>
      </c>
      <c r="DU17" s="22">
        <v>2695.3227290675891</v>
      </c>
      <c r="DV17" s="101">
        <v>3373.3565768357712</v>
      </c>
      <c r="DW17" s="101">
        <v>3177.2388517829809</v>
      </c>
      <c r="DX17" s="101">
        <v>3155.416429685647</v>
      </c>
      <c r="DY17" s="101">
        <v>3049.2134403531554</v>
      </c>
      <c r="DZ17" s="101">
        <v>2898.1888002503906</v>
      </c>
      <c r="EA17" s="101">
        <v>3052.9827631008875</v>
      </c>
      <c r="EB17" s="101">
        <v>2491.0174664935466</v>
      </c>
      <c r="EC17" s="22">
        <v>2873.9557722620279</v>
      </c>
      <c r="ED17" s="22">
        <v>2713.2032967021651</v>
      </c>
      <c r="EE17" s="22">
        <v>2695.336295293544</v>
      </c>
      <c r="EF17" s="22">
        <v>2589.2450888485764</v>
      </c>
      <c r="EG17" s="22">
        <v>2500.6496048010322</v>
      </c>
      <c r="EH17" s="22">
        <v>2649.664990574669</v>
      </c>
      <c r="EI17" s="22">
        <v>2211.7402220318845</v>
      </c>
      <c r="EJ17" s="101">
        <v>2720.3929674192123</v>
      </c>
      <c r="EK17" s="101">
        <v>2573.130182717719</v>
      </c>
      <c r="EL17" s="101">
        <v>2541.8816024640864</v>
      </c>
      <c r="EM17" s="101">
        <v>2435.0188144085878</v>
      </c>
      <c r="EN17" s="101">
        <v>2366.1989538224793</v>
      </c>
      <c r="EO17" s="101">
        <v>2518.9626641174937</v>
      </c>
      <c r="EP17" s="101">
        <v>2026.9282011085388</v>
      </c>
      <c r="EQ17" s="10"/>
      <c r="ER17" s="17">
        <v>2612.2070171434666</v>
      </c>
      <c r="ES17" s="17">
        <v>2544.1152380649314</v>
      </c>
      <c r="ET17" s="17">
        <v>2621.9072586653724</v>
      </c>
      <c r="EU17" s="22">
        <v>2544.7623449319331</v>
      </c>
      <c r="EV17" s="22">
        <v>2533.2585446099974</v>
      </c>
      <c r="EW17" s="22">
        <v>2562.5773878097857</v>
      </c>
      <c r="EX17" s="22">
        <v>2389.3341917665566</v>
      </c>
      <c r="EY17" s="101">
        <v>2462.7370818096224</v>
      </c>
      <c r="EZ17" s="101">
        <v>2394.80245100814</v>
      </c>
      <c r="FA17" s="101">
        <v>2442.0456077726853</v>
      </c>
      <c r="FB17" s="101">
        <v>2365.0787359474011</v>
      </c>
      <c r="FC17" s="101">
        <v>2370.8086326311668</v>
      </c>
      <c r="FD17" s="101">
        <v>2417.4539766652329</v>
      </c>
      <c r="FE17" s="101">
        <v>2153.5238236220362</v>
      </c>
      <c r="FF17" s="22">
        <v>1770.5992177128669</v>
      </c>
      <c r="FG17" s="22">
        <v>1720.9490711627388</v>
      </c>
      <c r="FH17" s="22">
        <v>1755.0376700579079</v>
      </c>
      <c r="FI17" s="22">
        <v>1698.7862939843899</v>
      </c>
      <c r="FJ17" s="22">
        <v>1779.4271343912201</v>
      </c>
      <c r="FK17" s="22">
        <v>1822.0938866535992</v>
      </c>
      <c r="FL17" s="22">
        <v>1754.9537141964279</v>
      </c>
      <c r="FM17" s="101">
        <v>1619.0592964407322</v>
      </c>
      <c r="FN17" s="101">
        <v>1567.9113649080084</v>
      </c>
      <c r="FO17" s="101">
        <v>1573.9491777697001</v>
      </c>
      <c r="FP17" s="101">
        <v>1516.0008788835135</v>
      </c>
      <c r="FQ17" s="101">
        <v>1605.6373889917545</v>
      </c>
      <c r="FR17" s="101">
        <v>1666.1443472945953</v>
      </c>
      <c r="FS17" s="101">
        <v>1514.4259369444062</v>
      </c>
      <c r="FT17" s="10"/>
      <c r="FU17" s="17">
        <v>4889.6870734810691</v>
      </c>
      <c r="FV17" s="17">
        <v>4544.0778022130517</v>
      </c>
      <c r="FW17" s="17">
        <v>4876.3538319987729</v>
      </c>
      <c r="FX17" s="22">
        <v>4598.6155499494935</v>
      </c>
      <c r="FY17" s="22">
        <v>4544.3014079984287</v>
      </c>
      <c r="FZ17" s="22">
        <v>4565.1786846652612</v>
      </c>
      <c r="GA17" s="22">
        <v>4439.0409716033519</v>
      </c>
      <c r="GB17" s="101">
        <v>4590.4678920081433</v>
      </c>
      <c r="GC17" s="101">
        <v>4265.2062627462328</v>
      </c>
      <c r="GD17" s="101">
        <v>4548.4093928830825</v>
      </c>
      <c r="GE17" s="101">
        <v>4275.6914502085356</v>
      </c>
      <c r="GF17" s="101">
        <v>4253.4152170992347</v>
      </c>
      <c r="GG17" s="101">
        <v>4294.27415103556</v>
      </c>
      <c r="GH17" s="101">
        <v>4010.7706979222621</v>
      </c>
      <c r="GI17" s="22">
        <v>3738.7859967403829</v>
      </c>
      <c r="GJ17" s="22">
        <v>3451.7362467694097</v>
      </c>
      <c r="GK17" s="22">
        <v>3697.7172839830523</v>
      </c>
      <c r="GL17" s="22">
        <v>3460.0659552499219</v>
      </c>
      <c r="GM17" s="22">
        <v>3516.9895320829214</v>
      </c>
      <c r="GN17" s="22">
        <v>3571.459154184538</v>
      </c>
      <c r="GO17" s="22">
        <v>3568.6758856168344</v>
      </c>
      <c r="GP17" s="101">
        <v>3433.6775561770532</v>
      </c>
      <c r="GQ17" s="101">
        <v>3175.5649205492937</v>
      </c>
      <c r="GR17" s="101">
        <v>3361.5965243591231</v>
      </c>
      <c r="GS17" s="101">
        <v>3141.1247272915757</v>
      </c>
      <c r="GT17" s="101">
        <v>3219.2514589756656</v>
      </c>
      <c r="GU17" s="101">
        <v>3293.8832192348686</v>
      </c>
      <c r="GV17" s="101">
        <v>3139.4669815275893</v>
      </c>
      <c r="GW17" s="10"/>
      <c r="GX17" s="17">
        <v>4503.3540380188861</v>
      </c>
      <c r="GY17" s="17">
        <v>4145.2876076189414</v>
      </c>
      <c r="GZ17" s="17">
        <v>4414.8104625692022</v>
      </c>
      <c r="HA17" s="22">
        <v>4138.444437594806</v>
      </c>
      <c r="HB17" s="22">
        <v>4134.0003032290324</v>
      </c>
      <c r="HC17" s="22">
        <v>4204.2506842861903</v>
      </c>
      <c r="HD17" s="22">
        <v>4037.9519951545844</v>
      </c>
      <c r="HE17" s="101">
        <v>4198.2096251613257</v>
      </c>
      <c r="HF17" s="101">
        <v>3865.3502038485153</v>
      </c>
      <c r="HG17" s="101">
        <v>4084.811526327615</v>
      </c>
      <c r="HH17" s="101">
        <v>3815.7573092421753</v>
      </c>
      <c r="HI17" s="101">
        <v>3842.1718013413579</v>
      </c>
      <c r="HJ17" s="101">
        <v>3931.7303445109183</v>
      </c>
      <c r="HK17" s="101">
        <v>3611.2810874500633</v>
      </c>
      <c r="HL17" s="22">
        <v>3543.9692180845277</v>
      </c>
      <c r="HM17" s="22">
        <v>3252.6529892147619</v>
      </c>
      <c r="HN17" s="22">
        <v>3448.22314503907</v>
      </c>
      <c r="HO17" s="22">
        <v>3214.2744884952622</v>
      </c>
      <c r="HP17" s="22">
        <v>3292.8555781480659</v>
      </c>
      <c r="HQ17" s="22">
        <v>3385.160490128691</v>
      </c>
      <c r="HR17" s="22">
        <v>3323.8350975835951</v>
      </c>
      <c r="HS17" s="101">
        <v>3228.7805601019754</v>
      </c>
      <c r="HT17" s="101">
        <v>2968.8082384932477</v>
      </c>
      <c r="HU17" s="101">
        <v>3104.7019100383809</v>
      </c>
      <c r="HV17" s="101">
        <v>2888.412616807866</v>
      </c>
      <c r="HW17" s="101">
        <v>2987.9078224693144</v>
      </c>
      <c r="HX17" s="101">
        <v>3100.1626960236308</v>
      </c>
      <c r="HY17" s="101">
        <v>2890.0647495240873</v>
      </c>
      <c r="HZ17" s="10"/>
      <c r="IA17" s="17">
        <v>4488.275450468791</v>
      </c>
      <c r="IB17" s="17">
        <v>4157.9890669215029</v>
      </c>
      <c r="IC17" s="17">
        <v>4544.9313413503996</v>
      </c>
      <c r="ID17" s="22">
        <v>4233.0003604246313</v>
      </c>
      <c r="IE17" s="22">
        <v>4291.8294308100085</v>
      </c>
      <c r="IF17" s="22">
        <v>4278.0334417341173</v>
      </c>
      <c r="IG17" s="22">
        <v>4221.5384128550841</v>
      </c>
      <c r="IH17" s="101">
        <v>4197.295144134524</v>
      </c>
      <c r="II17" s="101">
        <v>3894.7186246574829</v>
      </c>
      <c r="IJ17" s="101">
        <v>4222.0334785968389</v>
      </c>
      <c r="IK17" s="101">
        <v>3925.8269057184198</v>
      </c>
      <c r="IL17" s="101">
        <v>4004.7319134144491</v>
      </c>
      <c r="IM17" s="101">
        <v>4012.2833438804832</v>
      </c>
      <c r="IN17" s="101">
        <v>3794.9873828671639</v>
      </c>
      <c r="IO17" s="22">
        <v>3273.3533452096544</v>
      </c>
      <c r="IP17" s="22">
        <v>3041.5276627861285</v>
      </c>
      <c r="IQ17" s="22">
        <v>3300.633217699527</v>
      </c>
      <c r="IR17" s="22">
        <v>3079.0333211519037</v>
      </c>
      <c r="IS17" s="22">
        <v>3208.6552233629345</v>
      </c>
      <c r="IT17" s="22">
        <v>3226.7695131283381</v>
      </c>
      <c r="IU17" s="22">
        <v>3319.871361151801</v>
      </c>
      <c r="IV17" s="101">
        <v>2974.0106447143767</v>
      </c>
      <c r="IW17" s="101">
        <v>2772.5521348779798</v>
      </c>
      <c r="IX17" s="101">
        <v>2967.2751236914992</v>
      </c>
      <c r="IY17" s="101">
        <v>2766.9589728532655</v>
      </c>
      <c r="IZ17" s="101">
        <v>2911.8717322042808</v>
      </c>
      <c r="JA17" s="101">
        <v>2951.2397748558292</v>
      </c>
      <c r="JB17" s="101">
        <v>2889.2534142446557</v>
      </c>
      <c r="JC17" s="10"/>
      <c r="JD17" s="17">
        <v>6533.422579667872</v>
      </c>
      <c r="JE17" s="17">
        <v>5862.2915199300487</v>
      </c>
      <c r="JF17" s="17">
        <v>5914.7151216047969</v>
      </c>
      <c r="JG17" s="22">
        <v>5656.521401155187</v>
      </c>
      <c r="JH17" s="22">
        <v>5357.4388885890357</v>
      </c>
      <c r="JI17" s="22">
        <v>5650.659521888716</v>
      </c>
      <c r="JJ17" s="22">
        <v>5084.6279935306775</v>
      </c>
      <c r="JK17" s="101">
        <v>6235.0985627900491</v>
      </c>
      <c r="JL17" s="101">
        <v>5602.980888519699</v>
      </c>
      <c r="JM17" s="101">
        <v>5622.7676481607432</v>
      </c>
      <c r="JN17" s="101">
        <v>5364.8936464749968</v>
      </c>
      <c r="JO17" s="101">
        <v>5101.9298676867675</v>
      </c>
      <c r="JP17" s="101">
        <v>5405.0535851746881</v>
      </c>
      <c r="JQ17" s="101">
        <v>4692.1935465630031</v>
      </c>
      <c r="JR17" s="22">
        <v>5584.0540027841744</v>
      </c>
      <c r="JS17" s="22">
        <v>4998.2199937411797</v>
      </c>
      <c r="JT17" s="22">
        <v>5009.9328429805664</v>
      </c>
      <c r="JU17" s="22">
        <v>4759.9855416119262</v>
      </c>
      <c r="JV17" s="22">
        <v>4569.7935130072801</v>
      </c>
      <c r="JW17" s="22">
        <v>4882.8181879357307</v>
      </c>
      <c r="JX17" s="22">
        <v>4421.6194661436775</v>
      </c>
      <c r="JY17" s="101">
        <v>5280.6362448879763</v>
      </c>
      <c r="JZ17" s="101">
        <v>4737.8709260972164</v>
      </c>
      <c r="KA17" s="101">
        <v>4713.374129228966</v>
      </c>
      <c r="KB17" s="101">
        <v>4468.4720086235993</v>
      </c>
      <c r="KC17" s="101">
        <v>4306.6353741225976</v>
      </c>
      <c r="KD17" s="101">
        <v>4629.4047368853016</v>
      </c>
      <c r="KE17" s="101">
        <v>4028.1760541118829</v>
      </c>
      <c r="KF17" s="10"/>
    </row>
    <row r="18" spans="2:292" ht="18">
      <c r="B18" s="4" t="str">
        <f>$B$56</f>
        <v>No Cooling with Wall Furnace</v>
      </c>
      <c r="C18" s="17">
        <v>1338.2142778835769</v>
      </c>
      <c r="D18" s="17">
        <v>1243.207830519902</v>
      </c>
      <c r="E18" s="17">
        <v>1314.9899860951191</v>
      </c>
      <c r="F18" s="22">
        <v>1207.351967450629</v>
      </c>
      <c r="G18" s="22">
        <v>1344.7993182687057</v>
      </c>
      <c r="H18" s="22">
        <v>1377.6714967610883</v>
      </c>
      <c r="I18" s="22">
        <v>1314.5239337949001</v>
      </c>
      <c r="J18" s="101">
        <v>1314.5634576967434</v>
      </c>
      <c r="K18" s="101">
        <v>1224.4258357398057</v>
      </c>
      <c r="L18" s="101">
        <v>1286.6709423263937</v>
      </c>
      <c r="M18" s="101">
        <v>1184.5490832105502</v>
      </c>
      <c r="N18" s="101">
        <v>1319.2789874147195</v>
      </c>
      <c r="O18" s="101">
        <v>1354.5063635310366</v>
      </c>
      <c r="P18" s="101">
        <v>1278.8256872181882</v>
      </c>
      <c r="Q18" s="22">
        <v>820.74691467250818</v>
      </c>
      <c r="R18" s="22">
        <v>807.48249649861225</v>
      </c>
      <c r="S18" s="22">
        <v>789.87589516192475</v>
      </c>
      <c r="T18" s="22">
        <v>774.84790779550463</v>
      </c>
      <c r="U18" s="22">
        <v>858.78683339351505</v>
      </c>
      <c r="V18" s="22">
        <v>889.51726876497185</v>
      </c>
      <c r="W18" s="22">
        <v>879.350820494147</v>
      </c>
      <c r="X18" s="101">
        <v>807.45462449911383</v>
      </c>
      <c r="Y18" s="101">
        <v>795.25030689679454</v>
      </c>
      <c r="Z18" s="101">
        <v>774.55035168866448</v>
      </c>
      <c r="AA18" s="101">
        <v>760.72341044337622</v>
      </c>
      <c r="AB18" s="101">
        <v>843.06862704548428</v>
      </c>
      <c r="AC18" s="101">
        <v>874.42867584056137</v>
      </c>
      <c r="AD18" s="101">
        <v>856.32403393237541</v>
      </c>
      <c r="AE18" s="9"/>
      <c r="AF18" s="17">
        <v>1825.9022456461478</v>
      </c>
      <c r="AG18" s="17">
        <v>1797.2095613283491</v>
      </c>
      <c r="AH18" s="17">
        <v>1907.476434818569</v>
      </c>
      <c r="AI18" s="22">
        <v>1874.9689179577672</v>
      </c>
      <c r="AJ18" s="22">
        <v>1932.2093657241458</v>
      </c>
      <c r="AK18" s="22">
        <v>1886.5201017426587</v>
      </c>
      <c r="AL18" s="22">
        <v>2002.134381458357</v>
      </c>
      <c r="AM18" s="101">
        <v>1691.0982049466891</v>
      </c>
      <c r="AN18" s="101">
        <v>1663.5801062323656</v>
      </c>
      <c r="AO18" s="101">
        <v>1737.731067165176</v>
      </c>
      <c r="AP18" s="101">
        <v>1706.5543028016546</v>
      </c>
      <c r="AQ18" s="101">
        <v>1776.6716946353483</v>
      </c>
      <c r="AR18" s="101">
        <v>1753.3447550210285</v>
      </c>
      <c r="AS18" s="101">
        <v>1786.6157605463925</v>
      </c>
      <c r="AT18" s="22">
        <v>1114.0858903763908</v>
      </c>
      <c r="AU18" s="22">
        <v>1124.8462106943107</v>
      </c>
      <c r="AV18" s="22">
        <v>1168.6060167040109</v>
      </c>
      <c r="AW18" s="22">
        <v>1180.796974172059</v>
      </c>
      <c r="AX18" s="22">
        <v>1256.7913811419583</v>
      </c>
      <c r="AY18" s="22">
        <v>1228.3927075784595</v>
      </c>
      <c r="AZ18" s="22">
        <v>1398.1581493385875</v>
      </c>
      <c r="BA18" s="101">
        <v>977.29387603078465</v>
      </c>
      <c r="BB18" s="101">
        <v>988.49490661938705</v>
      </c>
      <c r="BC18" s="101">
        <v>997.5500495138599</v>
      </c>
      <c r="BD18" s="101">
        <v>1010.2403118359364</v>
      </c>
      <c r="BE18" s="101">
        <v>1096.6026118966827</v>
      </c>
      <c r="BF18" s="101">
        <v>1090.3885500372132</v>
      </c>
      <c r="BG18" s="101">
        <v>1184.4966170171301</v>
      </c>
      <c r="BH18" s="10"/>
      <c r="BI18" s="17">
        <v>1418.2711271978308</v>
      </c>
      <c r="BJ18" s="17">
        <v>1347.9684257514302</v>
      </c>
      <c r="BK18" s="17">
        <v>1429.3695890961153</v>
      </c>
      <c r="BL18" s="22">
        <v>1349.7198000657183</v>
      </c>
      <c r="BM18" s="22">
        <v>1437.1004947407557</v>
      </c>
      <c r="BN18" s="22">
        <v>1443.9534905474454</v>
      </c>
      <c r="BO18" s="22">
        <v>1432.0013301314207</v>
      </c>
      <c r="BP18" s="101">
        <v>1354.5505820051671</v>
      </c>
      <c r="BQ18" s="101">
        <v>1284.8633238395241</v>
      </c>
      <c r="BR18" s="101">
        <v>1347.619730848334</v>
      </c>
      <c r="BS18" s="101">
        <v>1268.6672112893009</v>
      </c>
      <c r="BT18" s="101">
        <v>1361.5808937097263</v>
      </c>
      <c r="BU18" s="101">
        <v>1380.0977960589539</v>
      </c>
      <c r="BV18" s="101">
        <v>1330.1917384774838</v>
      </c>
      <c r="BW18" s="22">
        <v>815.86406805233571</v>
      </c>
      <c r="BX18" s="22">
        <v>803.04087654760929</v>
      </c>
      <c r="BY18" s="22">
        <v>807.96298932353818</v>
      </c>
      <c r="BZ18" s="22">
        <v>793.43489186733416</v>
      </c>
      <c r="CA18" s="22">
        <v>879.82091139137458</v>
      </c>
      <c r="CB18" s="22">
        <v>894.83628954890935</v>
      </c>
      <c r="CC18" s="22">
        <v>933.50390218655582</v>
      </c>
      <c r="CD18" s="101">
        <v>770.35051516052067</v>
      </c>
      <c r="CE18" s="101">
        <v>760.71217063694473</v>
      </c>
      <c r="CF18" s="101">
        <v>749.58346086551649</v>
      </c>
      <c r="CG18" s="101">
        <v>738.6636513544936</v>
      </c>
      <c r="CH18" s="101">
        <v>818.35593877153758</v>
      </c>
      <c r="CI18" s="101">
        <v>841.13481955512839</v>
      </c>
      <c r="CJ18" s="101">
        <v>853.32400631303176</v>
      </c>
      <c r="CK18" s="10"/>
      <c r="CL18" s="17">
        <v>1866.1618618416428</v>
      </c>
      <c r="CM18" s="17">
        <v>1842.5684476292204</v>
      </c>
      <c r="CN18" s="17">
        <v>1951.5671547902321</v>
      </c>
      <c r="CO18" s="22">
        <v>1924.8368809051074</v>
      </c>
      <c r="CP18" s="22">
        <v>1969.5215352047064</v>
      </c>
      <c r="CQ18" s="22">
        <v>1918.893303753795</v>
      </c>
      <c r="CR18" s="22">
        <v>2019.0939026214348</v>
      </c>
      <c r="CS18" s="101">
        <v>1735.8489171979561</v>
      </c>
      <c r="CT18" s="101">
        <v>1712.7083185485974</v>
      </c>
      <c r="CU18" s="101">
        <v>1785.9908461244679</v>
      </c>
      <c r="CV18" s="101">
        <v>1759.7735918435039</v>
      </c>
      <c r="CW18" s="101">
        <v>1818.0223555865714</v>
      </c>
      <c r="CX18" s="101">
        <v>1789.9079794094289</v>
      </c>
      <c r="CY18" s="101">
        <v>1804.8886451738817</v>
      </c>
      <c r="CZ18" s="22">
        <v>1115.9699546814231</v>
      </c>
      <c r="DA18" s="22">
        <v>1126.4135928627722</v>
      </c>
      <c r="DB18" s="22">
        <v>1173.7626298513542</v>
      </c>
      <c r="DC18" s="22">
        <v>1185.5948007457914</v>
      </c>
      <c r="DD18" s="22">
        <v>1256.4221527590312</v>
      </c>
      <c r="DE18" s="22">
        <v>1225.0207463822246</v>
      </c>
      <c r="DF18" s="22">
        <v>1400.9658704305891</v>
      </c>
      <c r="DG18" s="101">
        <v>981.12269914743592</v>
      </c>
      <c r="DH18" s="101">
        <v>989.76577254604467</v>
      </c>
      <c r="DI18" s="101">
        <v>1004.3707876557561</v>
      </c>
      <c r="DJ18" s="101">
        <v>1014.1629998838761</v>
      </c>
      <c r="DK18" s="101">
        <v>1095.5725412295983</v>
      </c>
      <c r="DL18" s="101">
        <v>1086.666674263696</v>
      </c>
      <c r="DM18" s="101">
        <v>1183.8363232051186</v>
      </c>
      <c r="DN18" s="10"/>
      <c r="DO18" s="17">
        <v>1379.7317598312295</v>
      </c>
      <c r="DP18" s="17">
        <v>1307.9562655239913</v>
      </c>
      <c r="DQ18" s="17">
        <v>1382.443787671561</v>
      </c>
      <c r="DR18" s="22">
        <v>1301.1253907749212</v>
      </c>
      <c r="DS18" s="22">
        <v>1393.3433972362589</v>
      </c>
      <c r="DT18" s="22">
        <v>1407.1951269443468</v>
      </c>
      <c r="DU18" s="22">
        <v>1384.6098040702022</v>
      </c>
      <c r="DV18" s="101">
        <v>1323.0454872012508</v>
      </c>
      <c r="DW18" s="101">
        <v>1251.8794878194356</v>
      </c>
      <c r="DX18" s="101">
        <v>1310.038380065369</v>
      </c>
      <c r="DY18" s="101">
        <v>1229.4105134218464</v>
      </c>
      <c r="DZ18" s="101">
        <v>1326.8492205702071</v>
      </c>
      <c r="EA18" s="101">
        <v>1350.660094632248</v>
      </c>
      <c r="EB18" s="101">
        <v>1296.2869674717158</v>
      </c>
      <c r="EC18" s="22">
        <v>791.50079643776064</v>
      </c>
      <c r="ED18" s="22">
        <v>783.27130383522478</v>
      </c>
      <c r="EE18" s="22">
        <v>782.23573442246425</v>
      </c>
      <c r="EF18" s="22">
        <v>772.91209057758306</v>
      </c>
      <c r="EG18" s="22">
        <v>855.96973844110789</v>
      </c>
      <c r="EH18" s="22">
        <v>872.01760527601357</v>
      </c>
      <c r="EI18" s="22">
        <v>907.26581905514286</v>
      </c>
      <c r="EJ18" s="101">
        <v>753.09762580434051</v>
      </c>
      <c r="EK18" s="101">
        <v>747.09098046493091</v>
      </c>
      <c r="EL18" s="101">
        <v>732.86952024275024</v>
      </c>
      <c r="EM18" s="101">
        <v>726.06426206317235</v>
      </c>
      <c r="EN18" s="101">
        <v>803.43444669325322</v>
      </c>
      <c r="EO18" s="101">
        <v>825.63813079782972</v>
      </c>
      <c r="EP18" s="101">
        <v>838.64886464967867</v>
      </c>
      <c r="EQ18" s="10"/>
      <c r="ER18" s="17">
        <v>1839.3363094695126</v>
      </c>
      <c r="ES18" s="17">
        <v>1812.3586448205915</v>
      </c>
      <c r="ET18" s="17">
        <v>1900.5257712309251</v>
      </c>
      <c r="EU18" s="22">
        <v>1869.9612942818062</v>
      </c>
      <c r="EV18" s="22">
        <v>1920.9881959192885</v>
      </c>
      <c r="EW18" s="22">
        <v>1886.037465355502</v>
      </c>
      <c r="EX18" s="22">
        <v>1927.0819624814319</v>
      </c>
      <c r="EY18" s="101">
        <v>1715.2012971128636</v>
      </c>
      <c r="EZ18" s="101">
        <v>1689.8646997661822</v>
      </c>
      <c r="FA18" s="101">
        <v>1745.3346798613989</v>
      </c>
      <c r="FB18" s="101">
        <v>1716.629458128916</v>
      </c>
      <c r="FC18" s="101">
        <v>1779.3531718081103</v>
      </c>
      <c r="FD18" s="101">
        <v>1763.4838629411308</v>
      </c>
      <c r="FE18" s="101">
        <v>1720.1281688514819</v>
      </c>
      <c r="FF18" s="22">
        <v>1038.9137004485835</v>
      </c>
      <c r="FG18" s="22">
        <v>1047.3083723776751</v>
      </c>
      <c r="FH18" s="22">
        <v>1080.1210476167851</v>
      </c>
      <c r="FI18" s="22">
        <v>1089.6318321865858</v>
      </c>
      <c r="FJ18" s="22">
        <v>1167.9289309157082</v>
      </c>
      <c r="FK18" s="22">
        <v>1146.4075555496893</v>
      </c>
      <c r="FL18" s="22">
        <v>1293.27154583232</v>
      </c>
      <c r="FM18" s="101">
        <v>912.37961380810737</v>
      </c>
      <c r="FN18" s="101">
        <v>918.89392555835138</v>
      </c>
      <c r="FO18" s="101">
        <v>923.31577755574688</v>
      </c>
      <c r="FP18" s="101">
        <v>930.69619887541137</v>
      </c>
      <c r="FQ18" s="101">
        <v>1015.0115201451548</v>
      </c>
      <c r="FR18" s="101">
        <v>1013.0916922134729</v>
      </c>
      <c r="FS18" s="101">
        <v>1081.6546328278484</v>
      </c>
      <c r="FT18" s="10"/>
      <c r="FU18" s="17">
        <v>2832.7266240716713</v>
      </c>
      <c r="FV18" s="17">
        <v>2733.769882769474</v>
      </c>
      <c r="FW18" s="17">
        <v>3039.5861762929603</v>
      </c>
      <c r="FX18" s="22">
        <v>2927.4726528337665</v>
      </c>
      <c r="FY18" s="22">
        <v>2986.6367860640644</v>
      </c>
      <c r="FZ18" s="22">
        <v>2848.2915091496916</v>
      </c>
      <c r="GA18" s="22">
        <v>3088.9499373734429</v>
      </c>
      <c r="GB18" s="101">
        <v>2651.9110519138694</v>
      </c>
      <c r="GC18" s="101">
        <v>2564.1135255725703</v>
      </c>
      <c r="GD18" s="101">
        <v>2814.0661326068544</v>
      </c>
      <c r="GE18" s="101">
        <v>2714.595496250065</v>
      </c>
      <c r="GF18" s="101">
        <v>2781.8267122838643</v>
      </c>
      <c r="GG18" s="101">
        <v>2669.8814357815932</v>
      </c>
      <c r="GH18" s="101">
        <v>2789.7063334818445</v>
      </c>
      <c r="GI18" s="22">
        <v>1752.3627511945892</v>
      </c>
      <c r="GJ18" s="22">
        <v>1722.9400858207991</v>
      </c>
      <c r="GK18" s="22">
        <v>1910.3001198523987</v>
      </c>
      <c r="GL18" s="22">
        <v>1876.9655673882812</v>
      </c>
      <c r="GM18" s="22">
        <v>1976.4194279295118</v>
      </c>
      <c r="GN18" s="22">
        <v>1873.450813161825</v>
      </c>
      <c r="GO18" s="22">
        <v>2231.49516264361</v>
      </c>
      <c r="GP18" s="101">
        <v>1570.3390149411737</v>
      </c>
      <c r="GQ18" s="101">
        <v>1546.9352721741072</v>
      </c>
      <c r="GR18" s="101">
        <v>1684.1740166924521</v>
      </c>
      <c r="GS18" s="101">
        <v>1657.6586319978881</v>
      </c>
      <c r="GT18" s="101">
        <v>1765.333069271868</v>
      </c>
      <c r="GU18" s="101">
        <v>1689.0191864265469</v>
      </c>
      <c r="GV18" s="101">
        <v>1931.7188537238535</v>
      </c>
      <c r="GW18" s="10"/>
      <c r="GX18" s="17">
        <v>2371.5049603147222</v>
      </c>
      <c r="GY18" s="17">
        <v>2282.8396114964598</v>
      </c>
      <c r="GZ18" s="17">
        <v>2519.678581359427</v>
      </c>
      <c r="HA18" s="22">
        <v>2419.2247412880724</v>
      </c>
      <c r="HB18" s="22">
        <v>2527.023488360132</v>
      </c>
      <c r="HC18" s="22">
        <v>2433.4962126051882</v>
      </c>
      <c r="HD18" s="22">
        <v>2642.6543406442784</v>
      </c>
      <c r="HE18" s="101">
        <v>2195.6555317120547</v>
      </c>
      <c r="HF18" s="101">
        <v>2117.5034723069543</v>
      </c>
      <c r="HG18" s="101">
        <v>2300.9070163504543</v>
      </c>
      <c r="HH18" s="101">
        <v>2212.3642588768575</v>
      </c>
      <c r="HI18" s="101">
        <v>2328.53393890703</v>
      </c>
      <c r="HJ18" s="101">
        <v>2260.9349921948133</v>
      </c>
      <c r="HK18" s="101">
        <v>2358.7773649236788</v>
      </c>
      <c r="HL18" s="22">
        <v>1487.9743564819028</v>
      </c>
      <c r="HM18" s="22">
        <v>1456.5568720327328</v>
      </c>
      <c r="HN18" s="22">
        <v>1602.1862916376031</v>
      </c>
      <c r="HO18" s="22">
        <v>1566.5916991573954</v>
      </c>
      <c r="HP18" s="22">
        <v>1700.217175210445</v>
      </c>
      <c r="HQ18" s="22">
        <v>1630.2526433589242</v>
      </c>
      <c r="HR18" s="22">
        <v>1938.8663166110371</v>
      </c>
      <c r="HS18" s="101">
        <v>1301.4990091295144</v>
      </c>
      <c r="HT18" s="101">
        <v>1281.494999131477</v>
      </c>
      <c r="HU18" s="101">
        <v>1372.5297042620334</v>
      </c>
      <c r="HV18" s="101">
        <v>1349.8660634157384</v>
      </c>
      <c r="HW18" s="101">
        <v>1488.9992532644831</v>
      </c>
      <c r="HX18" s="101">
        <v>1445.6459879586375</v>
      </c>
      <c r="HY18" s="101">
        <v>1648.2032130005116</v>
      </c>
      <c r="HZ18" s="10"/>
      <c r="IA18" s="17">
        <v>2929.8682186820611</v>
      </c>
      <c r="IB18" s="17">
        <v>2822.1553742126075</v>
      </c>
      <c r="IC18" s="17">
        <v>3133.321963656374</v>
      </c>
      <c r="ID18" s="22">
        <v>3011.2881703405305</v>
      </c>
      <c r="IE18" s="22">
        <v>3094.4442131016781</v>
      </c>
      <c r="IF18" s="22">
        <v>2958.4887144252457</v>
      </c>
      <c r="IG18" s="22">
        <v>3187.6613001430387</v>
      </c>
      <c r="IH18" s="101">
        <v>2741.5061631325666</v>
      </c>
      <c r="II18" s="101">
        <v>2646.1520756644177</v>
      </c>
      <c r="IJ18" s="101">
        <v>2899.6604049219345</v>
      </c>
      <c r="IK18" s="101">
        <v>2791.6285257228856</v>
      </c>
      <c r="IL18" s="101">
        <v>2882.251064454585</v>
      </c>
      <c r="IM18" s="101">
        <v>2772.9463757422195</v>
      </c>
      <c r="IN18" s="101">
        <v>2876.0901182928474</v>
      </c>
      <c r="IO18" s="22">
        <v>1781.0498408580656</v>
      </c>
      <c r="IP18" s="22">
        <v>1748.3722785049845</v>
      </c>
      <c r="IQ18" s="22">
        <v>1939.2862462671619</v>
      </c>
      <c r="IR18" s="22">
        <v>1902.2640423702778</v>
      </c>
      <c r="IS18" s="22">
        <v>2024.8363387336119</v>
      </c>
      <c r="IT18" s="22">
        <v>1922.1954459279282</v>
      </c>
      <c r="IU18" s="22">
        <v>2296.3970677343186</v>
      </c>
      <c r="IV18" s="101">
        <v>1585.7110429492998</v>
      </c>
      <c r="IW18" s="101">
        <v>1563.3584253683919</v>
      </c>
      <c r="IX18" s="101">
        <v>1699.1956717317751</v>
      </c>
      <c r="IY18" s="101">
        <v>1673.8711644515827</v>
      </c>
      <c r="IZ18" s="101">
        <v>1803.1993049039975</v>
      </c>
      <c r="JA18" s="101">
        <v>1727.1623820605357</v>
      </c>
      <c r="JB18" s="101">
        <v>1980.7941982207306</v>
      </c>
      <c r="JC18" s="10"/>
      <c r="JD18" s="17">
        <v>1909.5095671322229</v>
      </c>
      <c r="JE18" s="17">
        <v>1860.865400685984</v>
      </c>
      <c r="JF18" s="17">
        <v>1972.7364034506143</v>
      </c>
      <c r="JG18" s="22">
        <v>1917.6247574499739</v>
      </c>
      <c r="JH18" s="22">
        <v>2012.8341625097887</v>
      </c>
      <c r="JI18" s="22">
        <v>1976.6321732680865</v>
      </c>
      <c r="JJ18" s="22">
        <v>2006.4838088108836</v>
      </c>
      <c r="JK18" s="101">
        <v>1816.6005769557605</v>
      </c>
      <c r="JL18" s="101">
        <v>1769.5887959615225</v>
      </c>
      <c r="JM18" s="101">
        <v>1851.2217399632698</v>
      </c>
      <c r="JN18" s="101">
        <v>1797.9595130346249</v>
      </c>
      <c r="JO18" s="101">
        <v>1900.72588095279</v>
      </c>
      <c r="JP18" s="101">
        <v>1882.9322632800415</v>
      </c>
      <c r="JQ18" s="101">
        <v>1840.8812567830726</v>
      </c>
      <c r="JR18" s="22">
        <v>1130.7651826436249</v>
      </c>
      <c r="JS18" s="22">
        <v>1122.2964213622251</v>
      </c>
      <c r="JT18" s="22">
        <v>1162.6880100759738</v>
      </c>
      <c r="JU18" s="22">
        <v>1153.0932856125557</v>
      </c>
      <c r="JV18" s="22">
        <v>1266.7851164458434</v>
      </c>
      <c r="JW18" s="22">
        <v>1254.4345971914433</v>
      </c>
      <c r="JX18" s="22">
        <v>1374.5005227917895</v>
      </c>
      <c r="JY18" s="101">
        <v>1038.4767923992522</v>
      </c>
      <c r="JZ18" s="101">
        <v>1030.9387852565285</v>
      </c>
      <c r="KA18" s="101">
        <v>1043.0895383022901</v>
      </c>
      <c r="KB18" s="101">
        <v>1034.5493162869896</v>
      </c>
      <c r="KC18" s="101">
        <v>1147.4254006431493</v>
      </c>
      <c r="KD18" s="101">
        <v>1153.3395437117272</v>
      </c>
      <c r="KE18" s="101">
        <v>1207.933228321215</v>
      </c>
      <c r="KF18" s="10"/>
    </row>
    <row r="19" spans="2:292" ht="18">
      <c r="B19" s="4" t="str">
        <f>$B$57</f>
        <v>No Cooling with 80 AFUE Furnace</v>
      </c>
      <c r="C19" s="17">
        <v>1338.2142778835769</v>
      </c>
      <c r="D19" s="17">
        <v>1243.207830519902</v>
      </c>
      <c r="E19" s="17">
        <v>1314.9899860951191</v>
      </c>
      <c r="F19" s="22">
        <v>1207.351967450629</v>
      </c>
      <c r="G19" s="22">
        <v>1344.7993182687057</v>
      </c>
      <c r="H19" s="22">
        <v>1377.6714967610883</v>
      </c>
      <c r="I19" s="22">
        <v>1314.5239337949001</v>
      </c>
      <c r="J19" s="101">
        <v>1314.5634576967434</v>
      </c>
      <c r="K19" s="101">
        <v>1224.4258357398057</v>
      </c>
      <c r="L19" s="101">
        <v>1286.6709423263937</v>
      </c>
      <c r="M19" s="101">
        <v>1184.5490832105502</v>
      </c>
      <c r="N19" s="101">
        <v>1319.2789874147195</v>
      </c>
      <c r="O19" s="101">
        <v>1354.5063635310366</v>
      </c>
      <c r="P19" s="101">
        <v>1278.8256872181882</v>
      </c>
      <c r="Q19" s="22">
        <v>820.74691467250818</v>
      </c>
      <c r="R19" s="22">
        <v>807.48249649861225</v>
      </c>
      <c r="S19" s="22">
        <v>789.87589516192475</v>
      </c>
      <c r="T19" s="22">
        <v>774.84790779550463</v>
      </c>
      <c r="U19" s="22">
        <v>858.78683339351505</v>
      </c>
      <c r="V19" s="22">
        <v>889.51726876497185</v>
      </c>
      <c r="W19" s="22">
        <v>879.350820494147</v>
      </c>
      <c r="X19" s="101">
        <v>807.45462449911383</v>
      </c>
      <c r="Y19" s="101">
        <v>795.25030689679454</v>
      </c>
      <c r="Z19" s="101">
        <v>774.55035168866448</v>
      </c>
      <c r="AA19" s="101">
        <v>760.72341044337622</v>
      </c>
      <c r="AB19" s="101">
        <v>843.06862704548428</v>
      </c>
      <c r="AC19" s="101">
        <v>874.42867584056137</v>
      </c>
      <c r="AD19" s="101">
        <v>856.32403393237541</v>
      </c>
      <c r="AE19" s="18"/>
      <c r="AF19" s="17">
        <v>1825.9022456461478</v>
      </c>
      <c r="AG19" s="17">
        <v>1797.2095613283491</v>
      </c>
      <c r="AH19" s="17">
        <v>1907.476434818569</v>
      </c>
      <c r="AI19" s="22">
        <v>1874.9689179577672</v>
      </c>
      <c r="AJ19" s="22">
        <v>1932.2093657241458</v>
      </c>
      <c r="AK19" s="22">
        <v>1886.5201017426587</v>
      </c>
      <c r="AL19" s="22">
        <v>2002.134381458357</v>
      </c>
      <c r="AM19" s="101">
        <v>1691.0982049466891</v>
      </c>
      <c r="AN19" s="101">
        <v>1663.5801062323656</v>
      </c>
      <c r="AO19" s="101">
        <v>1737.731067165176</v>
      </c>
      <c r="AP19" s="101">
        <v>1706.5543028016546</v>
      </c>
      <c r="AQ19" s="101">
        <v>1776.6716946353483</v>
      </c>
      <c r="AR19" s="101">
        <v>1753.3447550210285</v>
      </c>
      <c r="AS19" s="101">
        <v>1786.6157605463925</v>
      </c>
      <c r="AT19" s="22">
        <v>1114.0858903763908</v>
      </c>
      <c r="AU19" s="22">
        <v>1124.8462106943107</v>
      </c>
      <c r="AV19" s="22">
        <v>1168.6060167040109</v>
      </c>
      <c r="AW19" s="22">
        <v>1180.796974172059</v>
      </c>
      <c r="AX19" s="22">
        <v>1256.7913811419583</v>
      </c>
      <c r="AY19" s="22">
        <v>1228.3927075784595</v>
      </c>
      <c r="AZ19" s="22">
        <v>1398.1581493385875</v>
      </c>
      <c r="BA19" s="101">
        <v>977.29387603078465</v>
      </c>
      <c r="BB19" s="101">
        <v>988.49490661938705</v>
      </c>
      <c r="BC19" s="101">
        <v>997.5500495138599</v>
      </c>
      <c r="BD19" s="101">
        <v>1010.2403118359364</v>
      </c>
      <c r="BE19" s="101">
        <v>1096.6026118966827</v>
      </c>
      <c r="BF19" s="101">
        <v>1090.3885500372132</v>
      </c>
      <c r="BG19" s="101">
        <v>1184.4966170171301</v>
      </c>
      <c r="BH19" s="13"/>
      <c r="BI19" s="17">
        <v>1418.2711271978308</v>
      </c>
      <c r="BJ19" s="17">
        <v>1347.9684257514302</v>
      </c>
      <c r="BK19" s="17">
        <v>1429.3695890961153</v>
      </c>
      <c r="BL19" s="22">
        <v>1349.7198000657183</v>
      </c>
      <c r="BM19" s="22">
        <v>1437.1004947407557</v>
      </c>
      <c r="BN19" s="22">
        <v>1443.9534905474454</v>
      </c>
      <c r="BO19" s="22">
        <v>1432.0013301314207</v>
      </c>
      <c r="BP19" s="101">
        <v>1354.5505820051671</v>
      </c>
      <c r="BQ19" s="101">
        <v>1284.8633238395241</v>
      </c>
      <c r="BR19" s="101">
        <v>1347.619730848334</v>
      </c>
      <c r="BS19" s="101">
        <v>1268.6672112893009</v>
      </c>
      <c r="BT19" s="101">
        <v>1361.5808937097263</v>
      </c>
      <c r="BU19" s="101">
        <v>1380.0977960589539</v>
      </c>
      <c r="BV19" s="101">
        <v>1330.1917384774838</v>
      </c>
      <c r="BW19" s="22">
        <v>815.86406805233571</v>
      </c>
      <c r="BX19" s="22">
        <v>803.04087654760929</v>
      </c>
      <c r="BY19" s="22">
        <v>807.96298932353818</v>
      </c>
      <c r="BZ19" s="22">
        <v>793.43489186733416</v>
      </c>
      <c r="CA19" s="22">
        <v>879.82091139137458</v>
      </c>
      <c r="CB19" s="22">
        <v>894.83628954890935</v>
      </c>
      <c r="CC19" s="22">
        <v>933.50390218655582</v>
      </c>
      <c r="CD19" s="101">
        <v>770.35051516052067</v>
      </c>
      <c r="CE19" s="101">
        <v>760.71217063694473</v>
      </c>
      <c r="CF19" s="101">
        <v>749.58346086551649</v>
      </c>
      <c r="CG19" s="101">
        <v>738.6636513544936</v>
      </c>
      <c r="CH19" s="101">
        <v>818.35593877153758</v>
      </c>
      <c r="CI19" s="101">
        <v>841.13481955512839</v>
      </c>
      <c r="CJ19" s="101">
        <v>853.32400631303176</v>
      </c>
      <c r="CK19" s="13"/>
      <c r="CL19" s="17">
        <v>1866.1618618416428</v>
      </c>
      <c r="CM19" s="17">
        <v>1842.5684476292204</v>
      </c>
      <c r="CN19" s="17">
        <v>1951.5671547902321</v>
      </c>
      <c r="CO19" s="22">
        <v>1924.8368809051074</v>
      </c>
      <c r="CP19" s="22">
        <v>1969.5215352047064</v>
      </c>
      <c r="CQ19" s="22">
        <v>1918.893303753795</v>
      </c>
      <c r="CR19" s="22">
        <v>2019.0939026214348</v>
      </c>
      <c r="CS19" s="101">
        <v>1735.8489171979561</v>
      </c>
      <c r="CT19" s="101">
        <v>1712.7083185485974</v>
      </c>
      <c r="CU19" s="101">
        <v>1785.9908461244679</v>
      </c>
      <c r="CV19" s="101">
        <v>1759.7735918435039</v>
      </c>
      <c r="CW19" s="101">
        <v>1818.0223555865714</v>
      </c>
      <c r="CX19" s="101">
        <v>1789.9079794094289</v>
      </c>
      <c r="CY19" s="101">
        <v>1804.8886451738817</v>
      </c>
      <c r="CZ19" s="22">
        <v>1115.9699546814231</v>
      </c>
      <c r="DA19" s="22">
        <v>1126.4135928627722</v>
      </c>
      <c r="DB19" s="22">
        <v>1173.7626298513542</v>
      </c>
      <c r="DC19" s="22">
        <v>1185.5948007457914</v>
      </c>
      <c r="DD19" s="22">
        <v>1256.4221527590312</v>
      </c>
      <c r="DE19" s="22">
        <v>1225.0207463822246</v>
      </c>
      <c r="DF19" s="22">
        <v>1400.9658704305891</v>
      </c>
      <c r="DG19" s="101">
        <v>981.12269914743592</v>
      </c>
      <c r="DH19" s="101">
        <v>989.76577254604467</v>
      </c>
      <c r="DI19" s="101">
        <v>1004.3707876557561</v>
      </c>
      <c r="DJ19" s="101">
        <v>1014.1629998838761</v>
      </c>
      <c r="DK19" s="101">
        <v>1095.5725412295983</v>
      </c>
      <c r="DL19" s="101">
        <v>1086.666674263696</v>
      </c>
      <c r="DM19" s="101">
        <v>1183.8363232051186</v>
      </c>
      <c r="DN19" s="13"/>
      <c r="DO19" s="17">
        <v>1379.7317598312295</v>
      </c>
      <c r="DP19" s="17">
        <v>1307.9562655239913</v>
      </c>
      <c r="DQ19" s="17">
        <v>1382.443787671561</v>
      </c>
      <c r="DR19" s="22">
        <v>1301.1253907749212</v>
      </c>
      <c r="DS19" s="22">
        <v>1393.3433972362589</v>
      </c>
      <c r="DT19" s="22">
        <v>1407.1951269443468</v>
      </c>
      <c r="DU19" s="22">
        <v>1384.6098040702022</v>
      </c>
      <c r="DV19" s="101">
        <v>1323.0454872012508</v>
      </c>
      <c r="DW19" s="101">
        <v>1251.8794878194356</v>
      </c>
      <c r="DX19" s="101">
        <v>1310.038380065369</v>
      </c>
      <c r="DY19" s="101">
        <v>1229.4105134218464</v>
      </c>
      <c r="DZ19" s="101">
        <v>1326.8492205702071</v>
      </c>
      <c r="EA19" s="101">
        <v>1350.660094632248</v>
      </c>
      <c r="EB19" s="101">
        <v>1296.2869674717158</v>
      </c>
      <c r="EC19" s="22">
        <v>791.50079643776064</v>
      </c>
      <c r="ED19" s="22">
        <v>783.27130383522478</v>
      </c>
      <c r="EE19" s="22">
        <v>782.23573442246425</v>
      </c>
      <c r="EF19" s="22">
        <v>772.91209057758306</v>
      </c>
      <c r="EG19" s="22">
        <v>855.96973844110789</v>
      </c>
      <c r="EH19" s="22">
        <v>872.01760527601357</v>
      </c>
      <c r="EI19" s="22">
        <v>907.26581905514286</v>
      </c>
      <c r="EJ19" s="101">
        <v>753.09762580434051</v>
      </c>
      <c r="EK19" s="101">
        <v>747.09098046493091</v>
      </c>
      <c r="EL19" s="101">
        <v>732.86952024275024</v>
      </c>
      <c r="EM19" s="101">
        <v>726.06426206317235</v>
      </c>
      <c r="EN19" s="101">
        <v>803.43444669325322</v>
      </c>
      <c r="EO19" s="101">
        <v>825.63813079782972</v>
      </c>
      <c r="EP19" s="101">
        <v>838.64886464967867</v>
      </c>
      <c r="EQ19" s="13"/>
      <c r="ER19" s="17">
        <v>1839.3363094695126</v>
      </c>
      <c r="ES19" s="17">
        <v>1812.3586448205915</v>
      </c>
      <c r="ET19" s="17">
        <v>1900.5257712309251</v>
      </c>
      <c r="EU19" s="22">
        <v>1869.9612942818062</v>
      </c>
      <c r="EV19" s="22">
        <v>1920.9881959192885</v>
      </c>
      <c r="EW19" s="22">
        <v>1886.037465355502</v>
      </c>
      <c r="EX19" s="22">
        <v>1927.0819624814319</v>
      </c>
      <c r="EY19" s="101">
        <v>1715.2012971128636</v>
      </c>
      <c r="EZ19" s="101">
        <v>1689.8646997661822</v>
      </c>
      <c r="FA19" s="101">
        <v>1745.3346798613989</v>
      </c>
      <c r="FB19" s="101">
        <v>1716.629458128916</v>
      </c>
      <c r="FC19" s="101">
        <v>1779.3531718081103</v>
      </c>
      <c r="FD19" s="101">
        <v>1763.4838629411308</v>
      </c>
      <c r="FE19" s="101">
        <v>1720.1281688514819</v>
      </c>
      <c r="FF19" s="22">
        <v>1038.9137004485835</v>
      </c>
      <c r="FG19" s="22">
        <v>1047.3083723776751</v>
      </c>
      <c r="FH19" s="22">
        <v>1080.1210476167851</v>
      </c>
      <c r="FI19" s="22">
        <v>1089.6318321865858</v>
      </c>
      <c r="FJ19" s="22">
        <v>1167.9289309157082</v>
      </c>
      <c r="FK19" s="22">
        <v>1146.4075555496893</v>
      </c>
      <c r="FL19" s="22">
        <v>1293.27154583232</v>
      </c>
      <c r="FM19" s="101">
        <v>912.37961380810737</v>
      </c>
      <c r="FN19" s="101">
        <v>918.89392555835138</v>
      </c>
      <c r="FO19" s="101">
        <v>923.31577755574688</v>
      </c>
      <c r="FP19" s="101">
        <v>930.69619887541137</v>
      </c>
      <c r="FQ19" s="101">
        <v>1015.0115201451548</v>
      </c>
      <c r="FR19" s="101">
        <v>1013.0916922134729</v>
      </c>
      <c r="FS19" s="101">
        <v>1081.6546328278484</v>
      </c>
      <c r="FT19" s="13"/>
      <c r="FU19" s="17">
        <v>2832.7266240716713</v>
      </c>
      <c r="FV19" s="17">
        <v>2733.769882769474</v>
      </c>
      <c r="FW19" s="17">
        <v>3039.5861762929603</v>
      </c>
      <c r="FX19" s="22">
        <v>2927.4726528337665</v>
      </c>
      <c r="FY19" s="22">
        <v>2986.6367860640644</v>
      </c>
      <c r="FZ19" s="22">
        <v>2848.2915091496916</v>
      </c>
      <c r="GA19" s="22">
        <v>3088.9499373734429</v>
      </c>
      <c r="GB19" s="101">
        <v>2651.9110519138694</v>
      </c>
      <c r="GC19" s="101">
        <v>2564.1135255725703</v>
      </c>
      <c r="GD19" s="101">
        <v>2814.0661326068544</v>
      </c>
      <c r="GE19" s="101">
        <v>2714.595496250065</v>
      </c>
      <c r="GF19" s="101">
        <v>2781.8267122838643</v>
      </c>
      <c r="GG19" s="101">
        <v>2669.8814357815932</v>
      </c>
      <c r="GH19" s="101">
        <v>2789.7063334818445</v>
      </c>
      <c r="GI19" s="22">
        <v>1752.3627511945892</v>
      </c>
      <c r="GJ19" s="22">
        <v>1722.9400858207991</v>
      </c>
      <c r="GK19" s="22">
        <v>1910.3001198523987</v>
      </c>
      <c r="GL19" s="22">
        <v>1876.9655673882812</v>
      </c>
      <c r="GM19" s="22">
        <v>1976.4194279295118</v>
      </c>
      <c r="GN19" s="22">
        <v>1873.450813161825</v>
      </c>
      <c r="GO19" s="22">
        <v>2231.49516264361</v>
      </c>
      <c r="GP19" s="101">
        <v>1570.3390149411737</v>
      </c>
      <c r="GQ19" s="101">
        <v>1546.9352721741072</v>
      </c>
      <c r="GR19" s="101">
        <v>1684.1740166924521</v>
      </c>
      <c r="GS19" s="101">
        <v>1657.6586319978881</v>
      </c>
      <c r="GT19" s="101">
        <v>1765.333069271868</v>
      </c>
      <c r="GU19" s="101">
        <v>1689.0191864265469</v>
      </c>
      <c r="GV19" s="101">
        <v>1931.7188537238535</v>
      </c>
      <c r="GW19" s="13"/>
      <c r="GX19" s="17">
        <v>2371.5049603147222</v>
      </c>
      <c r="GY19" s="17">
        <v>2282.8396114964598</v>
      </c>
      <c r="GZ19" s="17">
        <v>2519.678581359427</v>
      </c>
      <c r="HA19" s="22">
        <v>2419.2247412880724</v>
      </c>
      <c r="HB19" s="22">
        <v>2527.023488360132</v>
      </c>
      <c r="HC19" s="22">
        <v>2433.4962126051882</v>
      </c>
      <c r="HD19" s="22">
        <v>2642.6543406442784</v>
      </c>
      <c r="HE19" s="101">
        <v>2195.6555317120547</v>
      </c>
      <c r="HF19" s="101">
        <v>2117.5034723069543</v>
      </c>
      <c r="HG19" s="101">
        <v>2300.9070163504543</v>
      </c>
      <c r="HH19" s="101">
        <v>2212.3642588768575</v>
      </c>
      <c r="HI19" s="101">
        <v>2328.53393890703</v>
      </c>
      <c r="HJ19" s="101">
        <v>2260.9349921948133</v>
      </c>
      <c r="HK19" s="101">
        <v>2358.7773649236788</v>
      </c>
      <c r="HL19" s="22">
        <v>1487.9743564819028</v>
      </c>
      <c r="HM19" s="22">
        <v>1456.5568720327328</v>
      </c>
      <c r="HN19" s="22">
        <v>1602.1862916376031</v>
      </c>
      <c r="HO19" s="22">
        <v>1566.5916991573954</v>
      </c>
      <c r="HP19" s="22">
        <v>1700.217175210445</v>
      </c>
      <c r="HQ19" s="22">
        <v>1630.2526433589242</v>
      </c>
      <c r="HR19" s="22">
        <v>1938.8663166110371</v>
      </c>
      <c r="HS19" s="101">
        <v>1301.4990091295144</v>
      </c>
      <c r="HT19" s="101">
        <v>1281.494999131477</v>
      </c>
      <c r="HU19" s="101">
        <v>1372.5297042620334</v>
      </c>
      <c r="HV19" s="101">
        <v>1349.8660634157384</v>
      </c>
      <c r="HW19" s="101">
        <v>1488.9992532644831</v>
      </c>
      <c r="HX19" s="101">
        <v>1445.6459879586375</v>
      </c>
      <c r="HY19" s="101">
        <v>1648.2032130005116</v>
      </c>
      <c r="HZ19" s="13"/>
      <c r="IA19" s="17">
        <v>2929.8682186820611</v>
      </c>
      <c r="IB19" s="17">
        <v>2822.1553742126075</v>
      </c>
      <c r="IC19" s="17">
        <v>3133.321963656374</v>
      </c>
      <c r="ID19" s="22">
        <v>3011.2881703405305</v>
      </c>
      <c r="IE19" s="22">
        <v>3094.4442131016781</v>
      </c>
      <c r="IF19" s="22">
        <v>2958.4887144252457</v>
      </c>
      <c r="IG19" s="22">
        <v>3187.6613001430387</v>
      </c>
      <c r="IH19" s="101">
        <v>2741.5061631325666</v>
      </c>
      <c r="II19" s="101">
        <v>2646.1520756644177</v>
      </c>
      <c r="IJ19" s="101">
        <v>2899.6604049219345</v>
      </c>
      <c r="IK19" s="101">
        <v>2791.6285257228856</v>
      </c>
      <c r="IL19" s="101">
        <v>2882.251064454585</v>
      </c>
      <c r="IM19" s="101">
        <v>2772.9463757422195</v>
      </c>
      <c r="IN19" s="101">
        <v>2876.0901182928474</v>
      </c>
      <c r="IO19" s="22">
        <v>1781.0498408580656</v>
      </c>
      <c r="IP19" s="22">
        <v>1748.3722785049845</v>
      </c>
      <c r="IQ19" s="22">
        <v>1939.2862462671619</v>
      </c>
      <c r="IR19" s="22">
        <v>1902.2640423702778</v>
      </c>
      <c r="IS19" s="22">
        <v>2024.8363387336119</v>
      </c>
      <c r="IT19" s="22">
        <v>1922.1954459279282</v>
      </c>
      <c r="IU19" s="22">
        <v>2296.3970677343186</v>
      </c>
      <c r="IV19" s="101">
        <v>1585.7110429492998</v>
      </c>
      <c r="IW19" s="101">
        <v>1563.3584253683919</v>
      </c>
      <c r="IX19" s="101">
        <v>1699.1956717317751</v>
      </c>
      <c r="IY19" s="101">
        <v>1673.8711644515827</v>
      </c>
      <c r="IZ19" s="101">
        <v>1803.1993049039975</v>
      </c>
      <c r="JA19" s="101">
        <v>1727.1623820605357</v>
      </c>
      <c r="JB19" s="101">
        <v>1980.7941982207306</v>
      </c>
      <c r="JC19" s="13"/>
      <c r="JD19" s="17">
        <v>1909.5095671322229</v>
      </c>
      <c r="JE19" s="17">
        <v>1860.865400685984</v>
      </c>
      <c r="JF19" s="17">
        <v>1972.7364034506143</v>
      </c>
      <c r="JG19" s="22">
        <v>1917.6247574499739</v>
      </c>
      <c r="JH19" s="22">
        <v>2012.8341625097887</v>
      </c>
      <c r="JI19" s="22">
        <v>1976.6321732680865</v>
      </c>
      <c r="JJ19" s="22">
        <v>2006.4838088108836</v>
      </c>
      <c r="JK19" s="101">
        <v>1816.6005769557605</v>
      </c>
      <c r="JL19" s="101">
        <v>1769.5887959615225</v>
      </c>
      <c r="JM19" s="101">
        <v>1851.2217399632698</v>
      </c>
      <c r="JN19" s="101">
        <v>1797.9595130346249</v>
      </c>
      <c r="JO19" s="101">
        <v>1900.72588095279</v>
      </c>
      <c r="JP19" s="101">
        <v>1882.9322632800415</v>
      </c>
      <c r="JQ19" s="101">
        <v>1840.8812567830726</v>
      </c>
      <c r="JR19" s="22">
        <v>1130.7651826436249</v>
      </c>
      <c r="JS19" s="22">
        <v>1122.2964213622251</v>
      </c>
      <c r="JT19" s="22">
        <v>1162.6880100759738</v>
      </c>
      <c r="JU19" s="22">
        <v>1153.0932856125557</v>
      </c>
      <c r="JV19" s="22">
        <v>1266.7851164458434</v>
      </c>
      <c r="JW19" s="22">
        <v>1254.4345971914433</v>
      </c>
      <c r="JX19" s="22">
        <v>1374.5005227917895</v>
      </c>
      <c r="JY19" s="101">
        <v>1038.4767923992522</v>
      </c>
      <c r="JZ19" s="101">
        <v>1030.9387852565285</v>
      </c>
      <c r="KA19" s="101">
        <v>1043.0895383022901</v>
      </c>
      <c r="KB19" s="101">
        <v>1034.5493162869896</v>
      </c>
      <c r="KC19" s="101">
        <v>1147.4254006431493</v>
      </c>
      <c r="KD19" s="101">
        <v>1153.3395437117272</v>
      </c>
      <c r="KE19" s="101">
        <v>1207.933228321215</v>
      </c>
      <c r="KF19" s="13"/>
    </row>
    <row r="20" spans="2:292" ht="18">
      <c r="B20" s="4" t="str">
        <f>$B$58</f>
        <v>Standard AC Window Unit and Wall Furnace</v>
      </c>
      <c r="C20" s="17">
        <v>1320.8869760076627</v>
      </c>
      <c r="D20" s="17">
        <v>1229.4332981875848</v>
      </c>
      <c r="E20" s="17">
        <v>1299.7544370426479</v>
      </c>
      <c r="F20" s="22">
        <v>1196.1415460077621</v>
      </c>
      <c r="G20" s="22">
        <v>1332.1006469284159</v>
      </c>
      <c r="H20" s="22">
        <v>1362.8580093176763</v>
      </c>
      <c r="I20" s="22">
        <v>1305.5521050805908</v>
      </c>
      <c r="J20" s="101">
        <v>1295.9314598010426</v>
      </c>
      <c r="K20" s="101">
        <v>1209.5866081729812</v>
      </c>
      <c r="L20" s="101">
        <v>1269.4846872039554</v>
      </c>
      <c r="M20" s="101">
        <v>1171.6598657597897</v>
      </c>
      <c r="N20" s="101">
        <v>1304.7562894151279</v>
      </c>
      <c r="O20" s="101">
        <v>1338.3664025995881</v>
      </c>
      <c r="P20" s="101">
        <v>1267.7166556484733</v>
      </c>
      <c r="Q20" s="22">
        <v>802.84053010738182</v>
      </c>
      <c r="R20" s="22">
        <v>791.96992646365391</v>
      </c>
      <c r="S20" s="22">
        <v>773.67232237154826</v>
      </c>
      <c r="T20" s="22">
        <v>761.35641887079873</v>
      </c>
      <c r="U20" s="22">
        <v>843.5693127672813</v>
      </c>
      <c r="V20" s="22">
        <v>872.62641116365137</v>
      </c>
      <c r="W20" s="22">
        <v>867.32669940869857</v>
      </c>
      <c r="X20" s="101">
        <v>789.50581516181421</v>
      </c>
      <c r="Y20" s="101">
        <v>779.53902153561023</v>
      </c>
      <c r="Z20" s="101">
        <v>758.01379587330791</v>
      </c>
      <c r="AA20" s="101">
        <v>746.72186834699596</v>
      </c>
      <c r="AB20" s="101">
        <v>827.29796709840264</v>
      </c>
      <c r="AC20" s="101">
        <v>857.28007600160288</v>
      </c>
      <c r="AD20" s="101">
        <v>843.9065879327876</v>
      </c>
      <c r="AE20" s="18"/>
      <c r="AF20" s="17">
        <v>1953.3566437501268</v>
      </c>
      <c r="AG20" s="17">
        <v>1926.1862146608057</v>
      </c>
      <c r="AH20" s="17">
        <v>2055.5009195564417</v>
      </c>
      <c r="AI20" s="22">
        <v>2024.7180491929198</v>
      </c>
      <c r="AJ20" s="22">
        <v>2064.4420965684553</v>
      </c>
      <c r="AK20" s="22">
        <v>2004.2593628251809</v>
      </c>
      <c r="AL20" s="22">
        <v>2147.6521931848629</v>
      </c>
      <c r="AM20" s="101">
        <v>1798.5149569175067</v>
      </c>
      <c r="AN20" s="101">
        <v>1772.1586143540253</v>
      </c>
      <c r="AO20" s="101">
        <v>1864.7169961515294</v>
      </c>
      <c r="AP20" s="101">
        <v>1834.8564490942483</v>
      </c>
      <c r="AQ20" s="101">
        <v>1891.0090916593942</v>
      </c>
      <c r="AR20" s="101">
        <v>1855.1472702793224</v>
      </c>
      <c r="AS20" s="101">
        <v>1914.2248562099333</v>
      </c>
      <c r="AT20" s="22">
        <v>1214.1635120725839</v>
      </c>
      <c r="AU20" s="22">
        <v>1224.6347556227115</v>
      </c>
      <c r="AV20" s="22">
        <v>1287.454091799199</v>
      </c>
      <c r="AW20" s="22">
        <v>1299.3175383310427</v>
      </c>
      <c r="AX20" s="22">
        <v>1365.646368407675</v>
      </c>
      <c r="AY20" s="22">
        <v>1324.2312874916154</v>
      </c>
      <c r="AZ20" s="22">
        <v>1527.810445872856</v>
      </c>
      <c r="BA20" s="101">
        <v>1061.9933573108146</v>
      </c>
      <c r="BB20" s="101">
        <v>1073.4397597328461</v>
      </c>
      <c r="BC20" s="101">
        <v>1100.2878081513556</v>
      </c>
      <c r="BD20" s="101">
        <v>1113.2560656907478</v>
      </c>
      <c r="BE20" s="101">
        <v>1190.5421834641768</v>
      </c>
      <c r="BF20" s="101">
        <v>1173.1735906615179</v>
      </c>
      <c r="BG20" s="101">
        <v>1297.2801032169409</v>
      </c>
      <c r="BH20" s="13"/>
      <c r="BI20" s="17">
        <v>1445.4775079107076</v>
      </c>
      <c r="BJ20" s="17">
        <v>1376.5690744209899</v>
      </c>
      <c r="BK20" s="17">
        <v>1464.3552485730734</v>
      </c>
      <c r="BL20" s="22">
        <v>1386.2851022351556</v>
      </c>
      <c r="BM20" s="22">
        <v>1469.2887444708988</v>
      </c>
      <c r="BN20" s="22">
        <v>1470.2859631267665</v>
      </c>
      <c r="BO20" s="22">
        <v>1468.7104372826711</v>
      </c>
      <c r="BP20" s="101">
        <v>1370.7037326697457</v>
      </c>
      <c r="BQ20" s="101">
        <v>1302.5034925835241</v>
      </c>
      <c r="BR20" s="101">
        <v>1368.773274495589</v>
      </c>
      <c r="BS20" s="101">
        <v>1291.5054793336762</v>
      </c>
      <c r="BT20" s="101">
        <v>1381.1789050623552</v>
      </c>
      <c r="BU20" s="101">
        <v>1396.0248786177708</v>
      </c>
      <c r="BV20" s="101">
        <v>1351.7326257316608</v>
      </c>
      <c r="BW20" s="22">
        <v>828.84461770423457</v>
      </c>
      <c r="BX20" s="22">
        <v>815.35398966888761</v>
      </c>
      <c r="BY20" s="22">
        <v>827.20496653432701</v>
      </c>
      <c r="BZ20" s="22">
        <v>811.92069360034748</v>
      </c>
      <c r="CA20" s="22">
        <v>897.38864769887755</v>
      </c>
      <c r="CB20" s="22">
        <v>908.21603220080453</v>
      </c>
      <c r="CC20" s="22">
        <v>958.65696264928192</v>
      </c>
      <c r="CD20" s="101">
        <v>771.25714564057068</v>
      </c>
      <c r="CE20" s="101">
        <v>762.67880147970186</v>
      </c>
      <c r="CF20" s="101">
        <v>753.76784838144772</v>
      </c>
      <c r="CG20" s="101">
        <v>744.04897145942164</v>
      </c>
      <c r="CH20" s="101">
        <v>824.5432281041825</v>
      </c>
      <c r="CI20" s="101">
        <v>845.14864421818368</v>
      </c>
      <c r="CJ20" s="101">
        <v>864.25100008551874</v>
      </c>
      <c r="CK20" s="13"/>
      <c r="CL20" s="17">
        <v>2034.1784746475225</v>
      </c>
      <c r="CM20" s="17">
        <v>2011.4990668932026</v>
      </c>
      <c r="CN20" s="17">
        <v>2144.7238675195549</v>
      </c>
      <c r="CO20" s="22">
        <v>2119.0291217160348</v>
      </c>
      <c r="CP20" s="22">
        <v>2141.9929112382379</v>
      </c>
      <c r="CQ20" s="22">
        <v>2073.8917355046847</v>
      </c>
      <c r="CR20" s="22">
        <v>2202.8528865153226</v>
      </c>
      <c r="CS20" s="101">
        <v>1878.4740973753776</v>
      </c>
      <c r="CT20" s="101">
        <v>1856.1141359363135</v>
      </c>
      <c r="CU20" s="101">
        <v>1951.2761608368082</v>
      </c>
      <c r="CV20" s="101">
        <v>1925.9433332966503</v>
      </c>
      <c r="CW20" s="101">
        <v>1965.4349486928077</v>
      </c>
      <c r="CX20" s="101">
        <v>1922.6355722553856</v>
      </c>
      <c r="CY20" s="101">
        <v>1961.5162684694842</v>
      </c>
      <c r="CZ20" s="22">
        <v>1257.5394661240596</v>
      </c>
      <c r="DA20" s="22">
        <v>1262.8497694006558</v>
      </c>
      <c r="DB20" s="22">
        <v>1338.9194465843273</v>
      </c>
      <c r="DC20" s="22">
        <v>1344.9357806222304</v>
      </c>
      <c r="DD20" s="22">
        <v>1403.5561819757379</v>
      </c>
      <c r="DE20" s="22">
        <v>1356.3486213974084</v>
      </c>
      <c r="DF20" s="22">
        <v>1568.9367950307612</v>
      </c>
      <c r="DG20" s="101">
        <v>1095.2801705950169</v>
      </c>
      <c r="DH20" s="101">
        <v>1105.7058348338326</v>
      </c>
      <c r="DI20" s="101">
        <v>1138.9433160943552</v>
      </c>
      <c r="DJ20" s="101">
        <v>1150.7551233227928</v>
      </c>
      <c r="DK20" s="101">
        <v>1221.0277102987077</v>
      </c>
      <c r="DL20" s="101">
        <v>1199.0363779146237</v>
      </c>
      <c r="DM20" s="101">
        <v>1325.9401004667895</v>
      </c>
      <c r="DN20" s="13"/>
      <c r="DO20" s="17">
        <v>1402.5354763407749</v>
      </c>
      <c r="DP20" s="17">
        <v>1332.4770167972349</v>
      </c>
      <c r="DQ20" s="17">
        <v>1412.6785268556637</v>
      </c>
      <c r="DR20" s="22">
        <v>1333.3054528822263</v>
      </c>
      <c r="DS20" s="22">
        <v>1421.3347212369677</v>
      </c>
      <c r="DT20" s="22">
        <v>1429.6713532639378</v>
      </c>
      <c r="DU20" s="22">
        <v>1419.1301915617917</v>
      </c>
      <c r="DV20" s="101">
        <v>1333.3797202459489</v>
      </c>
      <c r="DW20" s="101">
        <v>1263.8525458771971</v>
      </c>
      <c r="DX20" s="101">
        <v>1324.2569179736597</v>
      </c>
      <c r="DY20" s="101">
        <v>1245.485766134301</v>
      </c>
      <c r="DZ20" s="101">
        <v>1339.8628326664548</v>
      </c>
      <c r="EA20" s="101">
        <v>1360.7830248534569</v>
      </c>
      <c r="EB20" s="101">
        <v>1311.9303453308748</v>
      </c>
      <c r="EC20" s="22">
        <v>802.0943186295882</v>
      </c>
      <c r="ED20" s="22">
        <v>793.84500054404452</v>
      </c>
      <c r="EE20" s="22">
        <v>798.88404722362748</v>
      </c>
      <c r="EF20" s="22">
        <v>789.5379420009258</v>
      </c>
      <c r="EG20" s="22">
        <v>871.97335780533717</v>
      </c>
      <c r="EH20" s="22">
        <v>883.95769856637128</v>
      </c>
      <c r="EI20" s="22">
        <v>931.71814192056695</v>
      </c>
      <c r="EJ20" s="101">
        <v>751.33059067066563</v>
      </c>
      <c r="EK20" s="101">
        <v>746.31077438223701</v>
      </c>
      <c r="EL20" s="101">
        <v>733.67069385484365</v>
      </c>
      <c r="EM20" s="101">
        <v>727.98346846920811</v>
      </c>
      <c r="EN20" s="101">
        <v>805.49589391548318</v>
      </c>
      <c r="EO20" s="101">
        <v>826.00017466841643</v>
      </c>
      <c r="EP20" s="101">
        <v>845.35252171322838</v>
      </c>
      <c r="EQ20" s="13"/>
      <c r="ER20" s="17">
        <v>1935.6644013846173</v>
      </c>
      <c r="ES20" s="17">
        <v>1909.2497416302958</v>
      </c>
      <c r="ET20" s="17">
        <v>2008.5286736616727</v>
      </c>
      <c r="EU20" s="22">
        <v>1978.6020558581515</v>
      </c>
      <c r="EV20" s="22">
        <v>2016.3566833478856</v>
      </c>
      <c r="EW20" s="22">
        <v>1974.8698504083975</v>
      </c>
      <c r="EX20" s="22">
        <v>2026.5038631751831</v>
      </c>
      <c r="EY20" s="101">
        <v>1793.3693465070733</v>
      </c>
      <c r="EZ20" s="101">
        <v>1766.9727438846883</v>
      </c>
      <c r="FA20" s="101">
        <v>1835.9722377839942</v>
      </c>
      <c r="FB20" s="101">
        <v>1806.0660778963145</v>
      </c>
      <c r="FC20" s="101">
        <v>1860.4145068993923</v>
      </c>
      <c r="FD20" s="101">
        <v>1837.4488866290944</v>
      </c>
      <c r="FE20" s="101">
        <v>1808.7833935028839</v>
      </c>
      <c r="FF20" s="22">
        <v>1111.6430607011546</v>
      </c>
      <c r="FG20" s="22">
        <v>1117.8074943140386</v>
      </c>
      <c r="FH20" s="22">
        <v>1163.5377584596661</v>
      </c>
      <c r="FI20" s="22">
        <v>1170.5217836344702</v>
      </c>
      <c r="FJ20" s="22">
        <v>1243.6483467377739</v>
      </c>
      <c r="FK20" s="22">
        <v>1216.2724211261061</v>
      </c>
      <c r="FL20" s="22">
        <v>1380.1474238420153</v>
      </c>
      <c r="FM20" s="101">
        <v>968.44052447216404</v>
      </c>
      <c r="FN20" s="101">
        <v>976.48223064871934</v>
      </c>
      <c r="FO20" s="101">
        <v>990.60315408213194</v>
      </c>
      <c r="FP20" s="101">
        <v>999.71404437836748</v>
      </c>
      <c r="FQ20" s="101">
        <v>1081.0130133999887</v>
      </c>
      <c r="FR20" s="101">
        <v>1072.4803681824171</v>
      </c>
      <c r="FS20" s="101">
        <v>1159.9957408677692</v>
      </c>
      <c r="FT20" s="13"/>
      <c r="FU20" s="17">
        <v>3302.0425888157392</v>
      </c>
      <c r="FV20" s="17">
        <v>3186.98827870998</v>
      </c>
      <c r="FW20" s="17">
        <v>3557.7918648021246</v>
      </c>
      <c r="FX20" s="22">
        <v>3427.4405221307725</v>
      </c>
      <c r="FY20" s="22">
        <v>3444.984212571364</v>
      </c>
      <c r="FZ20" s="22">
        <v>3270.0849668444216</v>
      </c>
      <c r="GA20" s="22">
        <v>3546.2875879136031</v>
      </c>
      <c r="GB20" s="101">
        <v>3098.8538076422838</v>
      </c>
      <c r="GC20" s="101">
        <v>2993.8639380502127</v>
      </c>
      <c r="GD20" s="101">
        <v>3312.5593593450717</v>
      </c>
      <c r="GE20" s="101">
        <v>3193.6105737181956</v>
      </c>
      <c r="GF20" s="101">
        <v>3223.3970062539233</v>
      </c>
      <c r="GG20" s="101">
        <v>3073.5868376707035</v>
      </c>
      <c r="GH20" s="101">
        <v>3230.28727013767</v>
      </c>
      <c r="GI20" s="22">
        <v>2176.1605053041758</v>
      </c>
      <c r="GJ20" s="22">
        <v>2130.9464514609526</v>
      </c>
      <c r="GK20" s="22">
        <v>2382.7502955391474</v>
      </c>
      <c r="GL20" s="22">
        <v>2331.5248123681117</v>
      </c>
      <c r="GM20" s="22">
        <v>2397.915200925022</v>
      </c>
      <c r="GN20" s="22">
        <v>2257.9161743976629</v>
      </c>
      <c r="GO20" s="22">
        <v>2662.0997275172622</v>
      </c>
      <c r="GP20" s="101">
        <v>1976.8282285125458</v>
      </c>
      <c r="GQ20" s="101">
        <v>1944.3844084587836</v>
      </c>
      <c r="GR20" s="101">
        <v>2141.9676502830989</v>
      </c>
      <c r="GS20" s="101">
        <v>2105.210265866056</v>
      </c>
      <c r="GT20" s="101">
        <v>2175.7421244352554</v>
      </c>
      <c r="GU20" s="101">
        <v>2060.9374887161225</v>
      </c>
      <c r="GV20" s="101">
        <v>2348.9084168211039</v>
      </c>
      <c r="GW20" s="13"/>
      <c r="GX20" s="17">
        <v>2688.728614420741</v>
      </c>
      <c r="GY20" s="17">
        <v>2590.0101520731409</v>
      </c>
      <c r="GZ20" s="17">
        <v>2873.8012224685995</v>
      </c>
      <c r="HA20" s="22">
        <v>2761.9576583149969</v>
      </c>
      <c r="HB20" s="22">
        <v>2841.2094165536955</v>
      </c>
      <c r="HC20" s="22">
        <v>2720.9969390937367</v>
      </c>
      <c r="HD20" s="22">
        <v>2970.4888873085688</v>
      </c>
      <c r="HE20" s="101">
        <v>2495.5626126449338</v>
      </c>
      <c r="HF20" s="101">
        <v>2405.1545895033455</v>
      </c>
      <c r="HG20" s="101">
        <v>2639.5834024246774</v>
      </c>
      <c r="HH20" s="101">
        <v>2537.1551909657946</v>
      </c>
      <c r="HI20" s="101">
        <v>2629.4548762091918</v>
      </c>
      <c r="HJ20" s="101">
        <v>2534.9507756663966</v>
      </c>
      <c r="HK20" s="101">
        <v>2675.4647603580433</v>
      </c>
      <c r="HL20" s="22">
        <v>1772.1823187640955</v>
      </c>
      <c r="HM20" s="22">
        <v>1726.6571185154378</v>
      </c>
      <c r="HN20" s="22">
        <v>1922.3131370790929</v>
      </c>
      <c r="HO20" s="22">
        <v>1870.7351390680715</v>
      </c>
      <c r="HP20" s="22">
        <v>1983.6732727375397</v>
      </c>
      <c r="HQ20" s="22">
        <v>1888.0420789512295</v>
      </c>
      <c r="HR20" s="22">
        <v>2246.9230053924202</v>
      </c>
      <c r="HS20" s="101">
        <v>1571.7923045176174</v>
      </c>
      <c r="HT20" s="101">
        <v>1539.1987632539601</v>
      </c>
      <c r="HU20" s="101">
        <v>1680.5568754727501</v>
      </c>
      <c r="HV20" s="101">
        <v>1643.629863679565</v>
      </c>
      <c r="HW20" s="101">
        <v>1764.6947574472101</v>
      </c>
      <c r="HX20" s="101">
        <v>1695.1788647150968</v>
      </c>
      <c r="HY20" s="101">
        <v>1948.0713206114424</v>
      </c>
      <c r="HZ20" s="13"/>
      <c r="IA20" s="17">
        <v>3409.3559366061936</v>
      </c>
      <c r="IB20" s="17">
        <v>3287.6990135908823</v>
      </c>
      <c r="IC20" s="17">
        <v>3656.9405811371671</v>
      </c>
      <c r="ID20" s="22">
        <v>3519.108775916377</v>
      </c>
      <c r="IE20" s="22">
        <v>3555.2493206439035</v>
      </c>
      <c r="IF20" s="22">
        <v>3387.3927190516824</v>
      </c>
      <c r="IG20" s="22">
        <v>3642.1587077237032</v>
      </c>
      <c r="IH20" s="101">
        <v>3208.6006554894698</v>
      </c>
      <c r="II20" s="101">
        <v>3094.8868793305164</v>
      </c>
      <c r="IJ20" s="101">
        <v>3415.7999460589076</v>
      </c>
      <c r="IK20" s="101">
        <v>3286.9673678710546</v>
      </c>
      <c r="IL20" s="101">
        <v>3337.8450379960991</v>
      </c>
      <c r="IM20" s="101">
        <v>3193.3562696793656</v>
      </c>
      <c r="IN20" s="101">
        <v>3328.5547870368473</v>
      </c>
      <c r="IO20" s="22">
        <v>2208.3266707874591</v>
      </c>
      <c r="IP20" s="22">
        <v>2157.2721366432784</v>
      </c>
      <c r="IQ20" s="22">
        <v>2410.70648186482</v>
      </c>
      <c r="IR20" s="22">
        <v>2352.8639980062185</v>
      </c>
      <c r="IS20" s="22">
        <v>2444.3171051553049</v>
      </c>
      <c r="IT20" s="22">
        <v>2308.8342768976049</v>
      </c>
      <c r="IU20" s="22">
        <v>2721.8804759594527</v>
      </c>
      <c r="IV20" s="101">
        <v>2007.7604097033134</v>
      </c>
      <c r="IW20" s="101">
        <v>1970.3994155687042</v>
      </c>
      <c r="IX20" s="101">
        <v>2170.4584985754136</v>
      </c>
      <c r="IY20" s="101">
        <v>2128.1301777632175</v>
      </c>
      <c r="IZ20" s="101">
        <v>2223.3812056834099</v>
      </c>
      <c r="JA20" s="101">
        <v>2111.1519475711948</v>
      </c>
      <c r="JB20" s="101">
        <v>2407.7307902957746</v>
      </c>
      <c r="JC20" s="13"/>
      <c r="JD20" s="17">
        <v>2032.9749525786185</v>
      </c>
      <c r="JE20" s="17">
        <v>1990.0043841672384</v>
      </c>
      <c r="JF20" s="17">
        <v>2122.8323485812189</v>
      </c>
      <c r="JG20" s="22">
        <v>2074.148633189533</v>
      </c>
      <c r="JH20" s="22">
        <v>2147.9476103259294</v>
      </c>
      <c r="JI20" s="22">
        <v>2089.4310452563168</v>
      </c>
      <c r="JJ20" s="22">
        <v>2137.6526495008184</v>
      </c>
      <c r="JK20" s="101">
        <v>1930.7525930921638</v>
      </c>
      <c r="JL20" s="101">
        <v>1889.4133690819042</v>
      </c>
      <c r="JM20" s="101">
        <v>1992.7849144034483</v>
      </c>
      <c r="JN20" s="101">
        <v>1945.9494386200874</v>
      </c>
      <c r="JO20" s="101">
        <v>2029.0250374559389</v>
      </c>
      <c r="JP20" s="101">
        <v>1990.1487026911993</v>
      </c>
      <c r="JQ20" s="101">
        <v>1971.2506116066454</v>
      </c>
      <c r="JR20" s="22">
        <v>1230.1546348493405</v>
      </c>
      <c r="JS20" s="22">
        <v>1216.9891342084363</v>
      </c>
      <c r="JT20" s="22">
        <v>1286.4689407207181</v>
      </c>
      <c r="JU20" s="22">
        <v>1271.5530224565091</v>
      </c>
      <c r="JV20" s="22">
        <v>1375.1671014397564</v>
      </c>
      <c r="JW20" s="22">
        <v>1343.3364229426015</v>
      </c>
      <c r="JX20" s="22">
        <v>1489.0503606974673</v>
      </c>
      <c r="JY20" s="101">
        <v>1128.2782172744817</v>
      </c>
      <c r="JZ20" s="101">
        <v>1119.2163558509362</v>
      </c>
      <c r="KA20" s="101">
        <v>1157.5550507373721</v>
      </c>
      <c r="KB20" s="101">
        <v>1147.2883705706301</v>
      </c>
      <c r="KC20" s="101">
        <v>1254.5353398556686</v>
      </c>
      <c r="KD20" s="101">
        <v>1241.8312393912015</v>
      </c>
      <c r="KE20" s="101">
        <v>1324.2579572931138</v>
      </c>
      <c r="KF20" s="13"/>
    </row>
    <row r="21" spans="2:292" ht="18">
      <c r="B21" s="4" t="str">
        <f>$B$59</f>
        <v>Evaporative Cooler and Wall Furnace</v>
      </c>
      <c r="C21" s="17">
        <v>1305.3185630802432</v>
      </c>
      <c r="D21" s="17">
        <v>1217.0456312018434</v>
      </c>
      <c r="E21" s="17">
        <v>1280.4842190102668</v>
      </c>
      <c r="F21" s="22">
        <v>1180.4749696278602</v>
      </c>
      <c r="G21" s="22">
        <v>1314.4874053148837</v>
      </c>
      <c r="H21" s="22">
        <v>1347.6120135490848</v>
      </c>
      <c r="I21" s="22">
        <v>1284.1231579374817</v>
      </c>
      <c r="J21" s="101">
        <v>1290.1777413330817</v>
      </c>
      <c r="K21" s="101">
        <v>1204.99501891248</v>
      </c>
      <c r="L21" s="101">
        <v>1262.7994992998749</v>
      </c>
      <c r="M21" s="101">
        <v>1166.2913178182698</v>
      </c>
      <c r="N21" s="101">
        <v>1298.6803950070944</v>
      </c>
      <c r="O21" s="101">
        <v>1332.9181905629978</v>
      </c>
      <c r="P21" s="101">
        <v>1261.2635257951511</v>
      </c>
      <c r="Q21" s="22">
        <v>797.35640274805814</v>
      </c>
      <c r="R21" s="22">
        <v>786.48577661249078</v>
      </c>
      <c r="S21" s="22">
        <v>766.46732949314264</v>
      </c>
      <c r="T21" s="22">
        <v>754.15140051015192</v>
      </c>
      <c r="U21" s="22">
        <v>835.44013873291658</v>
      </c>
      <c r="V21" s="22">
        <v>865.45967264884234</v>
      </c>
      <c r="W21" s="22">
        <v>856.91576002089153</v>
      </c>
      <c r="X21" s="101">
        <v>788.36596779547165</v>
      </c>
      <c r="Y21" s="101">
        <v>778.39917370068849</v>
      </c>
      <c r="Z21" s="101">
        <v>756.51897393036211</v>
      </c>
      <c r="AA21" s="101">
        <v>745.22704587317048</v>
      </c>
      <c r="AB21" s="101">
        <v>825.56248709999215</v>
      </c>
      <c r="AC21" s="101">
        <v>855.71811251505164</v>
      </c>
      <c r="AD21" s="101">
        <v>841.7621247570064</v>
      </c>
      <c r="AE21" s="18"/>
      <c r="AF21" s="17">
        <v>1468.5768971049524</v>
      </c>
      <c r="AG21" s="17">
        <v>1445.610874762471</v>
      </c>
      <c r="AH21" s="17">
        <v>1488.0592148918408</v>
      </c>
      <c r="AI21" s="22">
        <v>1462.0397476905603</v>
      </c>
      <c r="AJ21" s="22">
        <v>1555.1755618036052</v>
      </c>
      <c r="AK21" s="22">
        <v>1551.7056242256549</v>
      </c>
      <c r="AL21" s="22">
        <v>1573.6435168586863</v>
      </c>
      <c r="AM21" s="101">
        <v>1402.9588870949119</v>
      </c>
      <c r="AN21" s="101">
        <v>1382.7485276367133</v>
      </c>
      <c r="AO21" s="101">
        <v>1406.3094171567807</v>
      </c>
      <c r="AP21" s="101">
        <v>1383.4119916815821</v>
      </c>
      <c r="AQ21" s="101">
        <v>1480.7093502714572</v>
      </c>
      <c r="AR21" s="101">
        <v>1487.3492802068338</v>
      </c>
      <c r="AS21" s="101">
        <v>1470.8349190549748</v>
      </c>
      <c r="AT21" s="22">
        <v>847.08059995696101</v>
      </c>
      <c r="AU21" s="22">
        <v>847.08059995696101</v>
      </c>
      <c r="AV21" s="22">
        <v>847.67473023374964</v>
      </c>
      <c r="AW21" s="22">
        <v>847.67473023374964</v>
      </c>
      <c r="AX21" s="22">
        <v>940.29627315445293</v>
      </c>
      <c r="AY21" s="22">
        <v>949.3344673792119</v>
      </c>
      <c r="AZ21" s="22">
        <v>1014.6313461462022</v>
      </c>
      <c r="BA21" s="101">
        <v>797.28776629910169</v>
      </c>
      <c r="BB21" s="101">
        <v>797.28776629910169</v>
      </c>
      <c r="BC21" s="101">
        <v>785.41163047233294</v>
      </c>
      <c r="BD21" s="101">
        <v>785.41163047233294</v>
      </c>
      <c r="BE21" s="101">
        <v>870.50195679136004</v>
      </c>
      <c r="BF21" s="101">
        <v>887.62095464884976</v>
      </c>
      <c r="BG21" s="101">
        <v>923.45376279938239</v>
      </c>
      <c r="BH21" s="13"/>
      <c r="BI21" s="17">
        <v>1321.8795002351233</v>
      </c>
      <c r="BJ21" s="17">
        <v>1253.1295239002784</v>
      </c>
      <c r="BK21" s="17">
        <v>1316.5715045254117</v>
      </c>
      <c r="BL21" s="22">
        <v>1238.6808829951717</v>
      </c>
      <c r="BM21" s="22">
        <v>1335.1996602403415</v>
      </c>
      <c r="BN21" s="22">
        <v>1353.5224387457317</v>
      </c>
      <c r="BO21" s="22">
        <v>1321.4233635642468</v>
      </c>
      <c r="BP21" s="101">
        <v>1287.1335571321226</v>
      </c>
      <c r="BQ21" s="101">
        <v>1219.0548626815007</v>
      </c>
      <c r="BR21" s="101">
        <v>1272.5134533755017</v>
      </c>
      <c r="BS21" s="101">
        <v>1195.3833639351849</v>
      </c>
      <c r="BT21" s="101">
        <v>1294.6748185066579</v>
      </c>
      <c r="BU21" s="101">
        <v>1318.8922148311149</v>
      </c>
      <c r="BV21" s="101">
        <v>1266.7087265698192</v>
      </c>
      <c r="BW21" s="22">
        <v>763.37123058790962</v>
      </c>
      <c r="BX21" s="22">
        <v>754.3910854957295</v>
      </c>
      <c r="BY21" s="22">
        <v>744.46250410273137</v>
      </c>
      <c r="BZ21" s="22">
        <v>734.2884048527925</v>
      </c>
      <c r="CA21" s="22">
        <v>813.32883938187911</v>
      </c>
      <c r="CB21" s="22">
        <v>835.37944690977622</v>
      </c>
      <c r="CC21" s="22">
        <v>854.35310697592456</v>
      </c>
      <c r="CD21" s="101">
        <v>744.61085537319468</v>
      </c>
      <c r="CE21" s="101">
        <v>736.14862560408574</v>
      </c>
      <c r="CF21" s="101">
        <v>720.89484962566416</v>
      </c>
      <c r="CG21" s="101">
        <v>711.30752507099874</v>
      </c>
      <c r="CH21" s="101">
        <v>787.36827833751795</v>
      </c>
      <c r="CI21" s="101">
        <v>811.87432641146654</v>
      </c>
      <c r="CJ21" s="101">
        <v>820.19975386471049</v>
      </c>
      <c r="CK21" s="13"/>
      <c r="CL21" s="17">
        <v>1484.7141391083915</v>
      </c>
      <c r="CM21" s="17">
        <v>1464.5635373228913</v>
      </c>
      <c r="CN21" s="17">
        <v>1507.7274939908486</v>
      </c>
      <c r="CO21" s="22">
        <v>1484.8977712628466</v>
      </c>
      <c r="CP21" s="22">
        <v>1572.2837258472248</v>
      </c>
      <c r="CQ21" s="22">
        <v>1564.9443795682716</v>
      </c>
      <c r="CR21" s="22">
        <v>1582.9900406674662</v>
      </c>
      <c r="CS21" s="101">
        <v>1421.2107330197953</v>
      </c>
      <c r="CT21" s="101">
        <v>1403.4533067221132</v>
      </c>
      <c r="CU21" s="101">
        <v>1427.7242330791762</v>
      </c>
      <c r="CV21" s="101">
        <v>1407.6058702106925</v>
      </c>
      <c r="CW21" s="101">
        <v>1499.292142010165</v>
      </c>
      <c r="CX21" s="101">
        <v>1502.3102442212387</v>
      </c>
      <c r="CY21" s="101">
        <v>1480.0760921070832</v>
      </c>
      <c r="CZ21" s="22">
        <v>834.9836469566568</v>
      </c>
      <c r="DA21" s="22">
        <v>835.89965957750508</v>
      </c>
      <c r="DB21" s="22">
        <v>839.18488380476163</v>
      </c>
      <c r="DC21" s="22">
        <v>840.22268477824639</v>
      </c>
      <c r="DD21" s="22">
        <v>930.16635219990326</v>
      </c>
      <c r="DE21" s="22">
        <v>936.42790341324724</v>
      </c>
      <c r="DF21" s="22">
        <v>1012.8780493978495</v>
      </c>
      <c r="DG21" s="101">
        <v>782.2028642893149</v>
      </c>
      <c r="DH21" s="101">
        <v>782.2028642893149</v>
      </c>
      <c r="DI21" s="101">
        <v>773.20215741747393</v>
      </c>
      <c r="DJ21" s="101">
        <v>773.20215741747393</v>
      </c>
      <c r="DK21" s="101">
        <v>856.35427509133592</v>
      </c>
      <c r="DL21" s="101">
        <v>871.35237326467893</v>
      </c>
      <c r="DM21" s="101">
        <v>916.08204674359501</v>
      </c>
      <c r="DN21" s="13"/>
      <c r="DO21" s="17">
        <v>1307.1622327251564</v>
      </c>
      <c r="DP21" s="17">
        <v>1237.3001063942399</v>
      </c>
      <c r="DQ21" s="17">
        <v>1297.8296976182769</v>
      </c>
      <c r="DR21" s="22">
        <v>1218.6790603171592</v>
      </c>
      <c r="DS21" s="22">
        <v>1317.5316326298619</v>
      </c>
      <c r="DT21" s="22">
        <v>1339.2489238746805</v>
      </c>
      <c r="DU21" s="22">
        <v>1300.4221933228555</v>
      </c>
      <c r="DV21" s="101">
        <v>1276.1208182858745</v>
      </c>
      <c r="DW21" s="101">
        <v>1206.8670182418605</v>
      </c>
      <c r="DX21" s="101">
        <v>1258.6081166781328</v>
      </c>
      <c r="DY21" s="101">
        <v>1180.1466856154132</v>
      </c>
      <c r="DZ21" s="101">
        <v>1281.6030346259795</v>
      </c>
      <c r="EA21" s="101">
        <v>1308.4100017591277</v>
      </c>
      <c r="EB21" s="101">
        <v>1252.6893372350062</v>
      </c>
      <c r="EC21" s="22">
        <v>750.63759815627986</v>
      </c>
      <c r="ED21" s="22">
        <v>745.41587275405061</v>
      </c>
      <c r="EE21" s="22">
        <v>733.31830145158449</v>
      </c>
      <c r="EF21" s="22">
        <v>727.40232214914829</v>
      </c>
      <c r="EG21" s="22">
        <v>804.98175907228529</v>
      </c>
      <c r="EH21" s="22">
        <v>825.62064712408085</v>
      </c>
      <c r="EI21" s="22">
        <v>846.47479367156564</v>
      </c>
      <c r="EJ21" s="101">
        <v>734.49716231080026</v>
      </c>
      <c r="EK21" s="101">
        <v>729.60711195691181</v>
      </c>
      <c r="EL21" s="101">
        <v>712.99151226020183</v>
      </c>
      <c r="EM21" s="101">
        <v>707.45130582400566</v>
      </c>
      <c r="EN21" s="101">
        <v>782.62258945760345</v>
      </c>
      <c r="EO21" s="101">
        <v>805.13569032702537</v>
      </c>
      <c r="EP21" s="101">
        <v>817.0730082679961</v>
      </c>
      <c r="EQ21" s="13"/>
      <c r="ER21" s="17">
        <v>1480.2061933750836</v>
      </c>
      <c r="ES21" s="17">
        <v>1458.5348221613408</v>
      </c>
      <c r="ET21" s="17">
        <v>1496.6524261368788</v>
      </c>
      <c r="EU21" s="22">
        <v>1472.099740256238</v>
      </c>
      <c r="EV21" s="22">
        <v>1561.7175977401193</v>
      </c>
      <c r="EW21" s="22">
        <v>1557.9165380371619</v>
      </c>
      <c r="EX21" s="22">
        <v>1556.708992296557</v>
      </c>
      <c r="EY21" s="101">
        <v>1415.1554234558312</v>
      </c>
      <c r="EZ21" s="101">
        <v>1396.9466069485093</v>
      </c>
      <c r="FA21" s="101">
        <v>1415.8269545925336</v>
      </c>
      <c r="FB21" s="101">
        <v>1395.1971869810143</v>
      </c>
      <c r="FC21" s="101">
        <v>1488.0183049909235</v>
      </c>
      <c r="FD21" s="101">
        <v>1493.8134832421179</v>
      </c>
      <c r="FE21" s="101">
        <v>1450.2203733987353</v>
      </c>
      <c r="FF21" s="22">
        <v>795.34932065336682</v>
      </c>
      <c r="FG21" s="22">
        <v>795.34932065336682</v>
      </c>
      <c r="FH21" s="22">
        <v>800.2293315620833</v>
      </c>
      <c r="FI21" s="22">
        <v>800.2293315620833</v>
      </c>
      <c r="FJ21" s="22">
        <v>886.56818361064416</v>
      </c>
      <c r="FK21" s="22">
        <v>891.96503965265492</v>
      </c>
      <c r="FL21" s="22">
        <v>973.94188900044469</v>
      </c>
      <c r="FM21" s="101">
        <v>738.71232306943477</v>
      </c>
      <c r="FN21" s="101">
        <v>738.71232306943477</v>
      </c>
      <c r="FO21" s="101">
        <v>730.57370437600309</v>
      </c>
      <c r="FP21" s="101">
        <v>730.57370437600309</v>
      </c>
      <c r="FQ21" s="101">
        <v>808.57764928660788</v>
      </c>
      <c r="FR21" s="101">
        <v>822.55674393228298</v>
      </c>
      <c r="FS21" s="101">
        <v>871.40164505838607</v>
      </c>
      <c r="FT21" s="13"/>
      <c r="FU21" s="17">
        <v>1840.3991318053172</v>
      </c>
      <c r="FV21" s="17">
        <v>1772.9981439392961</v>
      </c>
      <c r="FW21" s="17">
        <v>1900.3991327392057</v>
      </c>
      <c r="FX21" s="22">
        <v>1824.0368542844824</v>
      </c>
      <c r="FY21" s="22">
        <v>1973.1275507666444</v>
      </c>
      <c r="FZ21" s="22">
        <v>1935.7887366352638</v>
      </c>
      <c r="GA21" s="22">
        <v>1994.3712713469947</v>
      </c>
      <c r="GB21" s="101">
        <v>1766.226764829162</v>
      </c>
      <c r="GC21" s="101">
        <v>1704.9435193542829</v>
      </c>
      <c r="GD21" s="101">
        <v>1808.8099876663434</v>
      </c>
      <c r="GE21" s="101">
        <v>1739.3788353386606</v>
      </c>
      <c r="GF21" s="101">
        <v>1890.2317474159149</v>
      </c>
      <c r="GG21" s="101">
        <v>1862.5071562761243</v>
      </c>
      <c r="GH21" s="101">
        <v>1870.3761689702135</v>
      </c>
      <c r="GI21" s="22">
        <v>974.04044354629423</v>
      </c>
      <c r="GJ21" s="22">
        <v>974.04044354629423</v>
      </c>
      <c r="GK21" s="22">
        <v>1000.0630828067433</v>
      </c>
      <c r="GL21" s="22">
        <v>1000.0630828067433</v>
      </c>
      <c r="GM21" s="22">
        <v>1109.3015665207988</v>
      </c>
      <c r="GN21" s="22">
        <v>1099.8838648714925</v>
      </c>
      <c r="GO21" s="22">
        <v>1235.5761419535954</v>
      </c>
      <c r="GP21" s="101">
        <v>912.79145212867252</v>
      </c>
      <c r="GQ21" s="101">
        <v>912.79145212867252</v>
      </c>
      <c r="GR21" s="101">
        <v>924.25039019390624</v>
      </c>
      <c r="GS21" s="101">
        <v>924.25039019390624</v>
      </c>
      <c r="GT21" s="101">
        <v>1024.6244304990926</v>
      </c>
      <c r="GU21" s="101">
        <v>1024.0437751816337</v>
      </c>
      <c r="GV21" s="101">
        <v>1118.0313441848709</v>
      </c>
      <c r="GW21" s="13"/>
      <c r="GX21" s="17">
        <v>1661.1758721923786</v>
      </c>
      <c r="GY21" s="17">
        <v>1599.1175008782116</v>
      </c>
      <c r="GZ21" s="17">
        <v>1700.9489787126408</v>
      </c>
      <c r="HA21" s="22">
        <v>1630.6396437788762</v>
      </c>
      <c r="HB21" s="22">
        <v>1797.4262610267176</v>
      </c>
      <c r="HC21" s="22">
        <v>1775.8907358944264</v>
      </c>
      <c r="HD21" s="22">
        <v>1830.1270996400749</v>
      </c>
      <c r="HE21" s="101">
        <v>1586.0027546622566</v>
      </c>
      <c r="HF21" s="101">
        <v>1529.3585230139959</v>
      </c>
      <c r="HG21" s="101">
        <v>1608.1401660087092</v>
      </c>
      <c r="HH21" s="101">
        <v>1543.9648070573492</v>
      </c>
      <c r="HI21" s="101">
        <v>1713.0885509853299</v>
      </c>
      <c r="HJ21" s="101">
        <v>1701.7680368549611</v>
      </c>
      <c r="HK21" s="101">
        <v>1707.7771242167867</v>
      </c>
      <c r="HL21" s="22">
        <v>944.51311891370608</v>
      </c>
      <c r="HM21" s="22">
        <v>944.51311891370608</v>
      </c>
      <c r="HN21" s="22">
        <v>963.89085792217202</v>
      </c>
      <c r="HO21" s="22">
        <v>963.89085792217202</v>
      </c>
      <c r="HP21" s="22">
        <v>1069.3351706041599</v>
      </c>
      <c r="HQ21" s="22">
        <v>1065.8170846033663</v>
      </c>
      <c r="HR21" s="22">
        <v>1190.8316390503453</v>
      </c>
      <c r="HS21" s="101">
        <v>877.24458077348913</v>
      </c>
      <c r="HT21" s="101">
        <v>877.24458077348913</v>
      </c>
      <c r="HU21" s="101">
        <v>881.38933351702428</v>
      </c>
      <c r="HV21" s="101">
        <v>881.38933351702428</v>
      </c>
      <c r="HW21" s="101">
        <v>977.17673672671708</v>
      </c>
      <c r="HX21" s="101">
        <v>983.65308613454374</v>
      </c>
      <c r="HY21" s="101">
        <v>1067.4996759570363</v>
      </c>
      <c r="HZ21" s="13"/>
      <c r="IA21" s="17">
        <v>1865.7551088745779</v>
      </c>
      <c r="IB21" s="17">
        <v>1800.441895799677</v>
      </c>
      <c r="IC21" s="17">
        <v>1923.542540974973</v>
      </c>
      <c r="ID21" s="22">
        <v>1849.5456171685726</v>
      </c>
      <c r="IE21" s="22">
        <v>2019.0182972994448</v>
      </c>
      <c r="IF21" s="22">
        <v>1981.5000662431792</v>
      </c>
      <c r="IG21" s="22">
        <v>2036.936994649858</v>
      </c>
      <c r="IH21" s="101">
        <v>1788.7843416630608</v>
      </c>
      <c r="II21" s="101">
        <v>1729.8862851984804</v>
      </c>
      <c r="IJ21" s="101">
        <v>1828.7596968346706</v>
      </c>
      <c r="IK21" s="101">
        <v>1762.0308560477927</v>
      </c>
      <c r="IL21" s="101">
        <v>1933.36991880608</v>
      </c>
      <c r="IM21" s="101">
        <v>1905.6333260662036</v>
      </c>
      <c r="IN21" s="101">
        <v>1907.844225577174</v>
      </c>
      <c r="IO21" s="22">
        <v>981.98362756595009</v>
      </c>
      <c r="IP21" s="22">
        <v>981.98362756595009</v>
      </c>
      <c r="IQ21" s="22">
        <v>1012.268704979715</v>
      </c>
      <c r="IR21" s="22">
        <v>1012.268704979715</v>
      </c>
      <c r="IS21" s="22">
        <v>1123.0947238398635</v>
      </c>
      <c r="IT21" s="22">
        <v>1111.4543591017805</v>
      </c>
      <c r="IU21" s="22">
        <v>1261.3513447444664</v>
      </c>
      <c r="IV21" s="101">
        <v>915.90197447744367</v>
      </c>
      <c r="IW21" s="101">
        <v>915.90197447744367</v>
      </c>
      <c r="IX21" s="101">
        <v>931.20315740765591</v>
      </c>
      <c r="IY21" s="101">
        <v>931.20315740765591</v>
      </c>
      <c r="IZ21" s="101">
        <v>1032.5821363573164</v>
      </c>
      <c r="JA21" s="101">
        <v>1030.0749935026124</v>
      </c>
      <c r="JB21" s="101">
        <v>1135.2296558417697</v>
      </c>
      <c r="JC21" s="13"/>
      <c r="JD21" s="17">
        <v>1578.8630069944279</v>
      </c>
      <c r="JE21" s="17">
        <v>1535.953957179388</v>
      </c>
      <c r="JF21" s="17">
        <v>1590.4255151439386</v>
      </c>
      <c r="JG21" s="22">
        <v>1541.811497546498</v>
      </c>
      <c r="JH21" s="22">
        <v>1670.6617201992465</v>
      </c>
      <c r="JI21" s="22">
        <v>1671.8040506504301</v>
      </c>
      <c r="JJ21" s="22">
        <v>1654.9481020369071</v>
      </c>
      <c r="JK21" s="101">
        <v>1528.3143229382185</v>
      </c>
      <c r="JL21" s="101">
        <v>1486.9171249385001</v>
      </c>
      <c r="JM21" s="101">
        <v>1525.265619627987</v>
      </c>
      <c r="JN21" s="101">
        <v>1478.3644619300651</v>
      </c>
      <c r="JO21" s="101">
        <v>1610.836354244246</v>
      </c>
      <c r="JP21" s="101">
        <v>1621.081168861783</v>
      </c>
      <c r="JQ21" s="101">
        <v>1565.9611423477825</v>
      </c>
      <c r="JR21" s="22">
        <v>910.16632707574752</v>
      </c>
      <c r="JS21" s="22">
        <v>910.13235000524753</v>
      </c>
      <c r="JT21" s="22">
        <v>901.59861939408233</v>
      </c>
      <c r="JU21" s="22">
        <v>901.56012490608236</v>
      </c>
      <c r="JV21" s="22">
        <v>1000.520763515778</v>
      </c>
      <c r="JW21" s="22">
        <v>1018.1553666543778</v>
      </c>
      <c r="JX21" s="22">
        <v>1073.4322964980749</v>
      </c>
      <c r="JY21" s="101">
        <v>866.42362501763262</v>
      </c>
      <c r="JZ21" s="101">
        <v>866.42362501763262</v>
      </c>
      <c r="KA21" s="101">
        <v>846.03211709301183</v>
      </c>
      <c r="KB21" s="101">
        <v>846.03211709301183</v>
      </c>
      <c r="KC21" s="101">
        <v>938.46390158262841</v>
      </c>
      <c r="KD21" s="101">
        <v>963.778484894484</v>
      </c>
      <c r="KE21" s="101">
        <v>989.81966664835738</v>
      </c>
      <c r="KF21" s="13"/>
    </row>
    <row r="22" spans="2:292" ht="18">
      <c r="B22" s="4" t="str">
        <f>$B$60</f>
        <v>Gas Furnace Split System: 10 SEER, 80 AFUE Furnace</v>
      </c>
      <c r="C22" s="17">
        <v>1347.806255639676</v>
      </c>
      <c r="D22" s="17">
        <v>1251.1755331405216</v>
      </c>
      <c r="E22" s="17">
        <v>1326.9064798353611</v>
      </c>
      <c r="F22" s="22">
        <v>1217.4282307415899</v>
      </c>
      <c r="G22" s="22">
        <v>1355.7033918979951</v>
      </c>
      <c r="H22" s="22">
        <v>1387.1022803967601</v>
      </c>
      <c r="I22" s="22">
        <v>1327.8602689343586</v>
      </c>
      <c r="J22" s="101">
        <v>1317.6215991719232</v>
      </c>
      <c r="K22" s="101">
        <v>1226.858474391847</v>
      </c>
      <c r="L22" s="101">
        <v>1290.2161502491438</v>
      </c>
      <c r="M22" s="101">
        <v>1187.3856246542605</v>
      </c>
      <c r="N22" s="101">
        <v>1322.4846770698682</v>
      </c>
      <c r="O22" s="101">
        <v>1357.3745884117093</v>
      </c>
      <c r="P22" s="101">
        <v>1282.2688771771573</v>
      </c>
      <c r="Q22" s="22">
        <v>825.00044601165882</v>
      </c>
      <c r="R22" s="22">
        <v>811.73602783776289</v>
      </c>
      <c r="S22" s="22">
        <v>795.4764348101819</v>
      </c>
      <c r="T22" s="22">
        <v>780.44844744376155</v>
      </c>
      <c r="U22" s="22">
        <v>865.14720484732391</v>
      </c>
      <c r="V22" s="22">
        <v>895.11181015723344</v>
      </c>
      <c r="W22" s="22">
        <v>887.46336045528574</v>
      </c>
      <c r="X22" s="101">
        <v>808.0811436795434</v>
      </c>
      <c r="Y22" s="101">
        <v>795.87682621110378</v>
      </c>
      <c r="Z22" s="101">
        <v>775.36778238187674</v>
      </c>
      <c r="AA22" s="101">
        <v>761.54084128826855</v>
      </c>
      <c r="AB22" s="101">
        <v>844.01095976302236</v>
      </c>
      <c r="AC22" s="101">
        <v>875.2751724606228</v>
      </c>
      <c r="AD22" s="101">
        <v>857.50598139644296</v>
      </c>
      <c r="AE22" s="18"/>
      <c r="AF22" s="17">
        <v>2079.2119368951135</v>
      </c>
      <c r="AG22" s="17">
        <v>2050.3714904931735</v>
      </c>
      <c r="AH22" s="17">
        <v>2205.2875248748151</v>
      </c>
      <c r="AI22" s="22">
        <v>2172.6126002389801</v>
      </c>
      <c r="AJ22" s="22">
        <v>2199.7190969340713</v>
      </c>
      <c r="AK22" s="22">
        <v>2123.3110877723821</v>
      </c>
      <c r="AL22" s="22">
        <v>2305.0928782800479</v>
      </c>
      <c r="AM22" s="101">
        <v>1902.0740105657103</v>
      </c>
      <c r="AN22" s="101">
        <v>1874.274423595366</v>
      </c>
      <c r="AO22" s="101">
        <v>1982.1500337138273</v>
      </c>
      <c r="AP22" s="101">
        <v>1950.6543558555859</v>
      </c>
      <c r="AQ22" s="101">
        <v>1995.6378702872037</v>
      </c>
      <c r="AR22" s="101">
        <v>1948.866537982469</v>
      </c>
      <c r="AS22" s="101">
        <v>2021.5608266705917</v>
      </c>
      <c r="AT22" s="22">
        <v>1339.9365304118123</v>
      </c>
      <c r="AU22" s="22">
        <v>1349.0542492873371</v>
      </c>
      <c r="AV22" s="22">
        <v>1437.0002300791371</v>
      </c>
      <c r="AW22" s="22">
        <v>1447.3301942189617</v>
      </c>
      <c r="AX22" s="22">
        <v>1501.6360274117942</v>
      </c>
      <c r="AY22" s="22">
        <v>1444.0480685464452</v>
      </c>
      <c r="AZ22" s="22">
        <v>1685.9266482719638</v>
      </c>
      <c r="BA22" s="101">
        <v>1159.5370101806072</v>
      </c>
      <c r="BB22" s="101">
        <v>1170.5232390396957</v>
      </c>
      <c r="BC22" s="101">
        <v>1210.8919339348395</v>
      </c>
      <c r="BD22" s="101">
        <v>1223.3388355881634</v>
      </c>
      <c r="BE22" s="101">
        <v>1290.9866164887346</v>
      </c>
      <c r="BF22" s="101">
        <v>1263.3609601397968</v>
      </c>
      <c r="BG22" s="101">
        <v>1401.6518208707259</v>
      </c>
      <c r="BH22" s="13"/>
      <c r="BI22" s="17">
        <v>1489.0278704373916</v>
      </c>
      <c r="BJ22" s="17">
        <v>1418.6596595657315</v>
      </c>
      <c r="BK22" s="17">
        <v>1514.0623052053122</v>
      </c>
      <c r="BL22" s="22">
        <v>1434.3382969515458</v>
      </c>
      <c r="BM22" s="22">
        <v>1513.802362288619</v>
      </c>
      <c r="BN22" s="22">
        <v>1510.6384097483317</v>
      </c>
      <c r="BO22" s="22">
        <v>1516.4624171693804</v>
      </c>
      <c r="BP22" s="101">
        <v>1402.7515947334671</v>
      </c>
      <c r="BQ22" s="101">
        <v>1333.0532344349497</v>
      </c>
      <c r="BR22" s="101">
        <v>1402.9329591255646</v>
      </c>
      <c r="BS22" s="101">
        <v>1323.9678613508554</v>
      </c>
      <c r="BT22" s="101">
        <v>1411.1654157753485</v>
      </c>
      <c r="BU22" s="101">
        <v>1424.1844980981346</v>
      </c>
      <c r="BV22" s="101">
        <v>1378.3025447954028</v>
      </c>
      <c r="BW22" s="22">
        <v>867.56960517535003</v>
      </c>
      <c r="BX22" s="22">
        <v>853.19148426733159</v>
      </c>
      <c r="BY22" s="22">
        <v>871.62862452641718</v>
      </c>
      <c r="BZ22" s="22">
        <v>855.33886220696604</v>
      </c>
      <c r="CA22" s="22">
        <v>938.23278735355825</v>
      </c>
      <c r="CB22" s="22">
        <v>945.22974215654017</v>
      </c>
      <c r="CC22" s="22">
        <v>1003.9487887485129</v>
      </c>
      <c r="CD22" s="101">
        <v>792.96049010002491</v>
      </c>
      <c r="CE22" s="101">
        <v>782.90738622362039</v>
      </c>
      <c r="CF22" s="101">
        <v>776.34483147199569</v>
      </c>
      <c r="CG22" s="101">
        <v>764.95511832609725</v>
      </c>
      <c r="CH22" s="101">
        <v>848.0295696116558</v>
      </c>
      <c r="CI22" s="101">
        <v>867.62394225664173</v>
      </c>
      <c r="CJ22" s="101">
        <v>885.90952740560635</v>
      </c>
      <c r="CK22" s="13"/>
      <c r="CL22" s="17">
        <v>2145.54081985426</v>
      </c>
      <c r="CM22" s="17">
        <v>2121.386891919341</v>
      </c>
      <c r="CN22" s="17">
        <v>2276.4671073400159</v>
      </c>
      <c r="CO22" s="22">
        <v>2249.1017966948939</v>
      </c>
      <c r="CP22" s="22">
        <v>2259.9121816651614</v>
      </c>
      <c r="CQ22" s="22">
        <v>2177.3611382091071</v>
      </c>
      <c r="CR22" s="22">
        <v>2335.3783133613892</v>
      </c>
      <c r="CS22" s="101">
        <v>1973.5074052668576</v>
      </c>
      <c r="CT22" s="101">
        <v>1950.1878816873977</v>
      </c>
      <c r="CU22" s="101">
        <v>2057.8737606723125</v>
      </c>
      <c r="CV22" s="101">
        <v>2031.4537925177513</v>
      </c>
      <c r="CW22" s="101">
        <v>2059.9941810911405</v>
      </c>
      <c r="CX22" s="101">
        <v>2007.3623502812659</v>
      </c>
      <c r="CY22" s="101">
        <v>2052.0523426913032</v>
      </c>
      <c r="CZ22" s="22">
        <v>1368.7104898752721</v>
      </c>
      <c r="DA22" s="22">
        <v>1373.3969771928853</v>
      </c>
      <c r="DB22" s="22">
        <v>1470.2757916921801</v>
      </c>
      <c r="DC22" s="22">
        <v>1475.5853703920297</v>
      </c>
      <c r="DD22" s="22">
        <v>1522.1705214041162</v>
      </c>
      <c r="DE22" s="22">
        <v>1460.5801400122898</v>
      </c>
      <c r="DF22" s="22">
        <v>1701.9578550371357</v>
      </c>
      <c r="DG22" s="101">
        <v>1186.4772397262902</v>
      </c>
      <c r="DH22" s="101">
        <v>1196.2684913521502</v>
      </c>
      <c r="DI22" s="101">
        <v>1241.1792258349956</v>
      </c>
      <c r="DJ22" s="101">
        <v>1252.2722721945006</v>
      </c>
      <c r="DK22" s="101">
        <v>1312.602133999171</v>
      </c>
      <c r="DL22" s="101">
        <v>1281.2166481404504</v>
      </c>
      <c r="DM22" s="101">
        <v>1414.2919027463406</v>
      </c>
      <c r="DN22" s="13"/>
      <c r="DO22" s="17">
        <v>1432.3250199877543</v>
      </c>
      <c r="DP22" s="17">
        <v>1360.6431747405102</v>
      </c>
      <c r="DQ22" s="17">
        <v>1446.0127103326229</v>
      </c>
      <c r="DR22" s="22">
        <v>1364.8004135959793</v>
      </c>
      <c r="DS22" s="22">
        <v>1450.8243480091123</v>
      </c>
      <c r="DT22" s="22">
        <v>1457.1306020001771</v>
      </c>
      <c r="DU22" s="22">
        <v>1450.8443993473827</v>
      </c>
      <c r="DV22" s="101">
        <v>1354.4584923667692</v>
      </c>
      <c r="DW22" s="101">
        <v>1283.2614972212334</v>
      </c>
      <c r="DX22" s="101">
        <v>1346.1171882781773</v>
      </c>
      <c r="DY22" s="101">
        <v>1265.4542048327367</v>
      </c>
      <c r="DZ22" s="101">
        <v>1358.8845265077296</v>
      </c>
      <c r="EA22" s="101">
        <v>1379.2856578348858</v>
      </c>
      <c r="EB22" s="101">
        <v>1328.9207995414426</v>
      </c>
      <c r="EC22" s="22">
        <v>829.09306392864448</v>
      </c>
      <c r="ED22" s="22">
        <v>819.36058027069726</v>
      </c>
      <c r="EE22" s="22">
        <v>829.18360174822487</v>
      </c>
      <c r="EF22" s="22">
        <v>818.15713684504544</v>
      </c>
      <c r="EG22" s="22">
        <v>899.72346629568517</v>
      </c>
      <c r="EH22" s="22">
        <v>909.80234605666146</v>
      </c>
      <c r="EI22" s="22">
        <v>962.21388814135491</v>
      </c>
      <c r="EJ22" s="101">
        <v>766.34789496167389</v>
      </c>
      <c r="EK22" s="101">
        <v>760.34124922062449</v>
      </c>
      <c r="EL22" s="101">
        <v>748.70217265621386</v>
      </c>
      <c r="EM22" s="101">
        <v>741.89691402159656</v>
      </c>
      <c r="EN22" s="101">
        <v>821.04079330473633</v>
      </c>
      <c r="EO22" s="101">
        <v>841.48944142089113</v>
      </c>
      <c r="EP22" s="101">
        <v>859.37096927979508</v>
      </c>
      <c r="EQ22" s="13"/>
      <c r="ER22" s="17">
        <v>2120.3787201018044</v>
      </c>
      <c r="ES22" s="17">
        <v>2093.4896801303621</v>
      </c>
      <c r="ET22" s="17">
        <v>2216.8608776814976</v>
      </c>
      <c r="EU22" s="22">
        <v>2186.3968084936596</v>
      </c>
      <c r="EV22" s="22">
        <v>2202.3230839449716</v>
      </c>
      <c r="EW22" s="22">
        <v>2142.8960534037906</v>
      </c>
      <c r="EX22" s="22">
        <v>2216.7908355718105</v>
      </c>
      <c r="EY22" s="101">
        <v>1952.0450442201529</v>
      </c>
      <c r="EZ22" s="101">
        <v>1925.0574812873092</v>
      </c>
      <c r="FA22" s="101">
        <v>2006.8287911889861</v>
      </c>
      <c r="FB22" s="101">
        <v>1976.2530999307453</v>
      </c>
      <c r="FC22" s="101">
        <v>2010.5475234586443</v>
      </c>
      <c r="FD22" s="101">
        <v>1976.7765446333472</v>
      </c>
      <c r="FE22" s="101">
        <v>1936.5419070784421</v>
      </c>
      <c r="FF22" s="22">
        <v>1290.8368280904222</v>
      </c>
      <c r="FG22" s="22">
        <v>1292.5381075106575</v>
      </c>
      <c r="FH22" s="22">
        <v>1365.887133660907</v>
      </c>
      <c r="FI22" s="22">
        <v>1367.8146064907658</v>
      </c>
      <c r="FJ22" s="22">
        <v>1426.7409090730259</v>
      </c>
      <c r="FK22" s="22">
        <v>1381.5659387066992</v>
      </c>
      <c r="FL22" s="22">
        <v>1568.6438337483828</v>
      </c>
      <c r="FM22" s="101">
        <v>1117.607892272337</v>
      </c>
      <c r="FN22" s="101">
        <v>1123.3611368741133</v>
      </c>
      <c r="FO22" s="101">
        <v>1151.1666224350472</v>
      </c>
      <c r="FP22" s="101">
        <v>1157.6847890110682</v>
      </c>
      <c r="FQ22" s="101">
        <v>1225.7795560586226</v>
      </c>
      <c r="FR22" s="101">
        <v>1206.7232710989849</v>
      </c>
      <c r="FS22" s="101">
        <v>1283.9340951540432</v>
      </c>
      <c r="FT22" s="13"/>
      <c r="FU22" s="17">
        <v>3531.8467471219387</v>
      </c>
      <c r="FV22" s="17">
        <v>3398.6252611144473</v>
      </c>
      <c r="FW22" s="17">
        <v>3813.9470025403361</v>
      </c>
      <c r="FX22" s="22">
        <v>3684.1546482965045</v>
      </c>
      <c r="FY22" s="22">
        <v>3674.5093028835163</v>
      </c>
      <c r="FZ22" s="22">
        <v>3470.4456898399876</v>
      </c>
      <c r="GA22" s="22">
        <v>3817.4359454728324</v>
      </c>
      <c r="GB22" s="101">
        <v>3295.7847128375829</v>
      </c>
      <c r="GC22" s="101">
        <v>3181.5249957981882</v>
      </c>
      <c r="GD22" s="101">
        <v>3531.5402239407381</v>
      </c>
      <c r="GE22" s="101">
        <v>3412.2114723298664</v>
      </c>
      <c r="GF22" s="101">
        <v>3417.7343351930494</v>
      </c>
      <c r="GG22" s="101">
        <v>3246.7268778309913</v>
      </c>
      <c r="GH22" s="101">
        <v>3438.2143088042731</v>
      </c>
      <c r="GI22" s="22">
        <v>2395.0140439871006</v>
      </c>
      <c r="GJ22" s="22">
        <v>2347.9955521093616</v>
      </c>
      <c r="GK22" s="22">
        <v>2646.359696565351</v>
      </c>
      <c r="GL22" s="22">
        <v>2593.0898665084715</v>
      </c>
      <c r="GM22" s="22">
        <v>2634.0934636960515</v>
      </c>
      <c r="GN22" s="22">
        <v>2465.2441994057376</v>
      </c>
      <c r="GO22" s="22">
        <v>2938.6175325870609</v>
      </c>
      <c r="GP22" s="101">
        <v>2167.2912030228995</v>
      </c>
      <c r="GQ22" s="101">
        <v>2132.8561505400303</v>
      </c>
      <c r="GR22" s="101">
        <v>2363.0261428620415</v>
      </c>
      <c r="GS22" s="101">
        <v>2324.0127819373329</v>
      </c>
      <c r="GT22" s="101">
        <v>2373.1125074535075</v>
      </c>
      <c r="GU22" s="101">
        <v>2237.3901224144274</v>
      </c>
      <c r="GV22" s="101">
        <v>2559.6171557011135</v>
      </c>
      <c r="GW22" s="13"/>
      <c r="GX22" s="17">
        <v>2870.7301627694665</v>
      </c>
      <c r="GY22" s="17">
        <v>2770.8986277248255</v>
      </c>
      <c r="GZ22" s="17">
        <v>3091.5172067155822</v>
      </c>
      <c r="HA22" s="22">
        <v>2978.4125814125318</v>
      </c>
      <c r="HB22" s="22">
        <v>3036.2944879230909</v>
      </c>
      <c r="HC22" s="22">
        <v>2893.5493447824033</v>
      </c>
      <c r="HD22" s="22">
        <v>3200.99420085981</v>
      </c>
      <c r="HE22" s="101">
        <v>2645.4734275772512</v>
      </c>
      <c r="HF22" s="101">
        <v>2552.3724885636702</v>
      </c>
      <c r="HG22" s="101">
        <v>2811.1808856543012</v>
      </c>
      <c r="HH22" s="101">
        <v>2705.7017220034227</v>
      </c>
      <c r="HI22" s="101">
        <v>2781.9318702709743</v>
      </c>
      <c r="HJ22" s="101">
        <v>2672.6666895666485</v>
      </c>
      <c r="HK22" s="101">
        <v>2835.0226553023444</v>
      </c>
      <c r="HL22" s="22">
        <v>1957.3379307836158</v>
      </c>
      <c r="HM22" s="22">
        <v>1908.7062271538221</v>
      </c>
      <c r="HN22" s="22">
        <v>2143.093765202856</v>
      </c>
      <c r="HO22" s="22">
        <v>2087.9962390109931</v>
      </c>
      <c r="HP22" s="22">
        <v>2182.2201366949844</v>
      </c>
      <c r="HQ22" s="22">
        <v>2064.0628645787551</v>
      </c>
      <c r="HR22" s="22">
        <v>2479.7543388317672</v>
      </c>
      <c r="HS22" s="101">
        <v>1720.659115612591</v>
      </c>
      <c r="HT22" s="101">
        <v>1685.5322500210877</v>
      </c>
      <c r="HU22" s="101">
        <v>1850.8362833123617</v>
      </c>
      <c r="HV22" s="101">
        <v>1811.0391293467299</v>
      </c>
      <c r="HW22" s="101">
        <v>1916.9635971948194</v>
      </c>
      <c r="HX22" s="101">
        <v>1832.8542881108815</v>
      </c>
      <c r="HY22" s="101">
        <v>2107.6277555903748</v>
      </c>
      <c r="HZ22" s="13"/>
      <c r="IA22" s="17">
        <v>3663.2741463870511</v>
      </c>
      <c r="IB22" s="17">
        <v>3540.8164348785326</v>
      </c>
      <c r="IC22" s="17">
        <v>3959.4634545862436</v>
      </c>
      <c r="ID22" s="22">
        <v>3820.7243921302356</v>
      </c>
      <c r="IE22" s="22">
        <v>3827.0092361695697</v>
      </c>
      <c r="IF22" s="22">
        <v>3627.56593841837</v>
      </c>
      <c r="IG22" s="22">
        <v>3955.8739776028492</v>
      </c>
      <c r="IH22" s="101">
        <v>3427.7182951250752</v>
      </c>
      <c r="II22" s="101">
        <v>3314.0312175834783</v>
      </c>
      <c r="IJ22" s="101">
        <v>3667.2248184504306</v>
      </c>
      <c r="IK22" s="101">
        <v>3538.4224885915473</v>
      </c>
      <c r="IL22" s="101">
        <v>3562.0414675783122</v>
      </c>
      <c r="IM22" s="101">
        <v>3395.8225677796172</v>
      </c>
      <c r="IN22" s="101">
        <v>3562.4212039340332</v>
      </c>
      <c r="IO22" s="22">
        <v>2468.0813905636223</v>
      </c>
      <c r="IP22" s="22">
        <v>2411.9971367553462</v>
      </c>
      <c r="IQ22" s="22">
        <v>2718.7029319781609</v>
      </c>
      <c r="IR22" s="22">
        <v>2655.1620026560859</v>
      </c>
      <c r="IS22" s="22">
        <v>2721.5687115654273</v>
      </c>
      <c r="IT22" s="22">
        <v>2554.8372904151038</v>
      </c>
      <c r="IU22" s="22">
        <v>3039.8318772799294</v>
      </c>
      <c r="IV22" s="101">
        <v>2228.377448355971</v>
      </c>
      <c r="IW22" s="101">
        <v>2186.8941529162053</v>
      </c>
      <c r="IX22" s="101">
        <v>2423.1095293367507</v>
      </c>
      <c r="IY22" s="101">
        <v>2376.1108271235553</v>
      </c>
      <c r="IZ22" s="101">
        <v>2449.2641153145009</v>
      </c>
      <c r="JA22" s="101">
        <v>2315.5282416605401</v>
      </c>
      <c r="JB22" s="101">
        <v>2643.2294210441969</v>
      </c>
      <c r="JC22" s="13"/>
      <c r="JD22" s="17">
        <v>2136.438702273038</v>
      </c>
      <c r="JE22" s="17">
        <v>2087.4522327146592</v>
      </c>
      <c r="JF22" s="17">
        <v>2239.3804407554799</v>
      </c>
      <c r="JG22" s="22">
        <v>2183.8809807717962</v>
      </c>
      <c r="JH22" s="22">
        <v>2251.5845632337246</v>
      </c>
      <c r="JI22" s="22">
        <v>2185.5262192306645</v>
      </c>
      <c r="JJ22" s="22">
        <v>2250.3345527914898</v>
      </c>
      <c r="JK22" s="101">
        <v>2020.9843828054384</v>
      </c>
      <c r="JL22" s="101">
        <v>1973.8685457902188</v>
      </c>
      <c r="JM22" s="101">
        <v>2087.5077005057697</v>
      </c>
      <c r="JN22" s="101">
        <v>2034.1275827998477</v>
      </c>
      <c r="JO22" s="101">
        <v>2111.3933685296897</v>
      </c>
      <c r="JP22" s="101">
        <v>2069.148654648689</v>
      </c>
      <c r="JQ22" s="101">
        <v>2042.5763357390085</v>
      </c>
      <c r="JR22" s="22">
        <v>1332.4271396118988</v>
      </c>
      <c r="JS22" s="22">
        <v>1318.0519977481576</v>
      </c>
      <c r="JT22" s="22">
        <v>1401.7462532648351</v>
      </c>
      <c r="JU22" s="22">
        <v>1385.4598660681472</v>
      </c>
      <c r="JV22" s="22">
        <v>1482.4346855004057</v>
      </c>
      <c r="JW22" s="22">
        <v>1442.4742785360236</v>
      </c>
      <c r="JX22" s="22">
        <v>1603.8997122924598</v>
      </c>
      <c r="JY22" s="101">
        <v>1211.6804857012744</v>
      </c>
      <c r="JZ22" s="101">
        <v>1200.6257513584324</v>
      </c>
      <c r="KA22" s="101">
        <v>1244.7141633591521</v>
      </c>
      <c r="KB22" s="101">
        <v>1232.1896480833609</v>
      </c>
      <c r="KC22" s="101">
        <v>1336.4637545970143</v>
      </c>
      <c r="KD22" s="101">
        <v>1320.3006083310356</v>
      </c>
      <c r="KE22" s="101">
        <v>1394.9376649103694</v>
      </c>
      <c r="KF22" s="13"/>
    </row>
    <row r="23" spans="2:292" ht="18">
      <c r="B23" s="4" t="str">
        <f>$B$61</f>
        <v>Gas Furnace Split System: 12 SEER, 80 AFUE Furnace</v>
      </c>
      <c r="C23" s="17">
        <v>1346.0923377661159</v>
      </c>
      <c r="D23" s="17">
        <v>1249.6904117019812</v>
      </c>
      <c r="E23" s="17">
        <v>1324.7776740756008</v>
      </c>
      <c r="F23" s="22">
        <v>1215.5586410205503</v>
      </c>
      <c r="G23" s="22">
        <v>1353.7701260930357</v>
      </c>
      <c r="H23" s="22">
        <v>1385.4302986461187</v>
      </c>
      <c r="I23" s="22">
        <v>1325.4947676057384</v>
      </c>
      <c r="J23" s="101">
        <v>1317.1178160414627</v>
      </c>
      <c r="K23" s="101">
        <v>1226.443340706667</v>
      </c>
      <c r="L23" s="101">
        <v>1289.6327570455339</v>
      </c>
      <c r="M23" s="101">
        <v>1186.9026672727309</v>
      </c>
      <c r="N23" s="101">
        <v>1321.9389448563879</v>
      </c>
      <c r="O23" s="101">
        <v>1356.8855076881496</v>
      </c>
      <c r="P23" s="101">
        <v>1281.6834527186368</v>
      </c>
      <c r="Q23" s="22">
        <v>824.18433005560564</v>
      </c>
      <c r="R23" s="22">
        <v>810.91991188170948</v>
      </c>
      <c r="S23" s="22">
        <v>794.40277490323911</v>
      </c>
      <c r="T23" s="22">
        <v>779.37478753681921</v>
      </c>
      <c r="U23" s="22">
        <v>863.92524575694472</v>
      </c>
      <c r="V23" s="22">
        <v>894.04313901269381</v>
      </c>
      <c r="W23" s="22">
        <v>885.90846554669429</v>
      </c>
      <c r="X23" s="101">
        <v>807.97002549680087</v>
      </c>
      <c r="Y23" s="101">
        <v>795.76570802836147</v>
      </c>
      <c r="Z23" s="101">
        <v>775.22368957002516</v>
      </c>
      <c r="AA23" s="101">
        <v>761.3967484764172</v>
      </c>
      <c r="AB23" s="101">
        <v>843.84548639974764</v>
      </c>
      <c r="AC23" s="101">
        <v>875.12635477055869</v>
      </c>
      <c r="AD23" s="101">
        <v>857.29791704272077</v>
      </c>
      <c r="AE23" s="18"/>
      <c r="AF23" s="17">
        <v>2030.516368682609</v>
      </c>
      <c r="AG23" s="17">
        <v>2001.823370081509</v>
      </c>
      <c r="AH23" s="17">
        <v>2147.8423096859451</v>
      </c>
      <c r="AI23" s="22">
        <v>2115.3344367563445</v>
      </c>
      <c r="AJ23" s="22">
        <v>2148.0376137332469</v>
      </c>
      <c r="AK23" s="22">
        <v>2077.640673989386</v>
      </c>
      <c r="AL23" s="22">
        <v>2246.1526736434744</v>
      </c>
      <c r="AM23" s="101">
        <v>1862.5600855721848</v>
      </c>
      <c r="AN23" s="101">
        <v>1835.1639797865428</v>
      </c>
      <c r="AO23" s="101">
        <v>1936.3755680179993</v>
      </c>
      <c r="AP23" s="101">
        <v>1905.3370161389589</v>
      </c>
      <c r="AQ23" s="101">
        <v>1954.885286971642</v>
      </c>
      <c r="AR23" s="101">
        <v>1912.4768917600702</v>
      </c>
      <c r="AS23" s="101">
        <v>1977.7950636889814</v>
      </c>
      <c r="AT23" s="22">
        <v>1294.3600104302493</v>
      </c>
      <c r="AU23" s="22">
        <v>1304.2172484529619</v>
      </c>
      <c r="AV23" s="22">
        <v>1382.868631963237</v>
      </c>
      <c r="AW23" s="22">
        <v>1394.0364379333962</v>
      </c>
      <c r="AX23" s="22">
        <v>1452.8776164722874</v>
      </c>
      <c r="AY23" s="22">
        <v>1401.1069799566233</v>
      </c>
      <c r="AZ23" s="22">
        <v>1628.8947877919668</v>
      </c>
      <c r="BA23" s="101">
        <v>1123.977220220183</v>
      </c>
      <c r="BB23" s="101">
        <v>1135.3494372005225</v>
      </c>
      <c r="BC23" s="101">
        <v>1169.3911926051551</v>
      </c>
      <c r="BD23" s="101">
        <v>1182.2754013859908</v>
      </c>
      <c r="BE23" s="101">
        <v>1253.4385695911028</v>
      </c>
      <c r="BF23" s="101">
        <v>1229.9207428888546</v>
      </c>
      <c r="BG23" s="101">
        <v>1360.130259803489</v>
      </c>
      <c r="BH23" s="13"/>
      <c r="BI23" s="17">
        <v>1475.9959078623522</v>
      </c>
      <c r="BJ23" s="17">
        <v>1405.5752862507538</v>
      </c>
      <c r="BK23" s="17">
        <v>1498.4474576309497</v>
      </c>
      <c r="BL23" s="22">
        <v>1418.664070373344</v>
      </c>
      <c r="BM23" s="22">
        <v>1499.6527299045151</v>
      </c>
      <c r="BN23" s="22">
        <v>1498.3448538333726</v>
      </c>
      <c r="BO23" s="22">
        <v>1500.8088379596611</v>
      </c>
      <c r="BP23" s="101">
        <v>1394.2241601885869</v>
      </c>
      <c r="BQ23" s="101">
        <v>1324.3509595048897</v>
      </c>
      <c r="BR23" s="101">
        <v>1393.1630469221145</v>
      </c>
      <c r="BS23" s="101">
        <v>1313.9998628789235</v>
      </c>
      <c r="BT23" s="101">
        <v>1402.2659971586504</v>
      </c>
      <c r="BU23" s="101">
        <v>1416.2618698648143</v>
      </c>
      <c r="BV23" s="101">
        <v>1369.6725227485922</v>
      </c>
      <c r="BW23" s="22">
        <v>857.17148724613833</v>
      </c>
      <c r="BX23" s="22">
        <v>842.71059002007019</v>
      </c>
      <c r="BY23" s="22">
        <v>858.90831562652659</v>
      </c>
      <c r="BZ23" s="22">
        <v>842.52477147318109</v>
      </c>
      <c r="CA23" s="22">
        <v>926.61134112686136</v>
      </c>
      <c r="CB23" s="22">
        <v>935.19613806589405</v>
      </c>
      <c r="CC23" s="22">
        <v>990.14647148198856</v>
      </c>
      <c r="CD23" s="101">
        <v>787.97036056947786</v>
      </c>
      <c r="CE23" s="101">
        <v>778.3320153765045</v>
      </c>
      <c r="CF23" s="101">
        <v>770.51105067452932</v>
      </c>
      <c r="CG23" s="101">
        <v>759.59124040510733</v>
      </c>
      <c r="CH23" s="101">
        <v>841.98591495660628</v>
      </c>
      <c r="CI23" s="101">
        <v>862.23028674386489</v>
      </c>
      <c r="CJ23" s="101">
        <v>879.44633254377402</v>
      </c>
      <c r="CK23" s="13"/>
      <c r="CL23" s="17">
        <v>2092.0331236107154</v>
      </c>
      <c r="CM23" s="17">
        <v>2068.0662517407532</v>
      </c>
      <c r="CN23" s="17">
        <v>2214.0573060795623</v>
      </c>
      <c r="CO23" s="22">
        <v>2186.9039215170005</v>
      </c>
      <c r="CP23" s="22">
        <v>2204.0948307451749</v>
      </c>
      <c r="CQ23" s="22">
        <v>2127.7606913875084</v>
      </c>
      <c r="CR23" s="22">
        <v>2274.1252949559143</v>
      </c>
      <c r="CS23" s="101">
        <v>1929.1585539838941</v>
      </c>
      <c r="CT23" s="101">
        <v>1905.8585498406744</v>
      </c>
      <c r="CU23" s="101">
        <v>2007.1634620661455</v>
      </c>
      <c r="CV23" s="101">
        <v>1980.7656085522251</v>
      </c>
      <c r="CW23" s="101">
        <v>2014.9249630148581</v>
      </c>
      <c r="CX23" s="101">
        <v>1966.8523008512295</v>
      </c>
      <c r="CY23" s="101">
        <v>2006.0142785510614</v>
      </c>
      <c r="CZ23" s="22">
        <v>1318.3850742635425</v>
      </c>
      <c r="DA23" s="22">
        <v>1324.1672022078915</v>
      </c>
      <c r="DB23" s="22">
        <v>1411.2448726474231</v>
      </c>
      <c r="DC23" s="22">
        <v>1417.7957627475057</v>
      </c>
      <c r="DD23" s="22">
        <v>1469.4030914829366</v>
      </c>
      <c r="DE23" s="22">
        <v>1413.819827821434</v>
      </c>
      <c r="DF23" s="22">
        <v>1642.5859208997706</v>
      </c>
      <c r="DG23" s="101">
        <v>1145.2504858941127</v>
      </c>
      <c r="DH23" s="101">
        <v>1156.0286814611297</v>
      </c>
      <c r="DI23" s="101">
        <v>1193.8087401000776</v>
      </c>
      <c r="DJ23" s="101">
        <v>1206.0199494189151</v>
      </c>
      <c r="DK23" s="101">
        <v>1270.4836001129277</v>
      </c>
      <c r="DL23" s="101">
        <v>1243.4337885390319</v>
      </c>
      <c r="DM23" s="101">
        <v>1370.2147349116267</v>
      </c>
      <c r="DN23" s="13"/>
      <c r="DO23" s="17">
        <v>1422.9250187420939</v>
      </c>
      <c r="DP23" s="17">
        <v>1351.2142323874898</v>
      </c>
      <c r="DQ23" s="17">
        <v>1434.6429612246845</v>
      </c>
      <c r="DR23" s="22">
        <v>1353.3978755190799</v>
      </c>
      <c r="DS23" s="22">
        <v>1440.5992416675122</v>
      </c>
      <c r="DT23" s="22">
        <v>1448.2519759536181</v>
      </c>
      <c r="DU23" s="22">
        <v>1439.0097359179833</v>
      </c>
      <c r="DV23" s="101">
        <v>1349.0087005539287</v>
      </c>
      <c r="DW23" s="101">
        <v>1277.8567667387945</v>
      </c>
      <c r="DX23" s="101">
        <v>1339.8682491345999</v>
      </c>
      <c r="DY23" s="101">
        <v>1259.2563181435567</v>
      </c>
      <c r="DZ23" s="101">
        <v>1353.354760550649</v>
      </c>
      <c r="EA23" s="101">
        <v>1374.3398215536063</v>
      </c>
      <c r="EB23" s="101">
        <v>1323.2877570522787</v>
      </c>
      <c r="EC23" s="22">
        <v>821.53756350278388</v>
      </c>
      <c r="ED23" s="22">
        <v>812.17405960372412</v>
      </c>
      <c r="EE23" s="22">
        <v>819.84324956296109</v>
      </c>
      <c r="EF23" s="22">
        <v>809.23482208006999</v>
      </c>
      <c r="EG23" s="22">
        <v>891.38597847738163</v>
      </c>
      <c r="EH23" s="22">
        <v>902.60713069028168</v>
      </c>
      <c r="EI23" s="22">
        <v>951.87465403804254</v>
      </c>
      <c r="EJ23" s="101">
        <v>763.57362668636063</v>
      </c>
      <c r="EK23" s="101">
        <v>757.566980945311</v>
      </c>
      <c r="EL23" s="101">
        <v>745.43708451843156</v>
      </c>
      <c r="EM23" s="101">
        <v>738.63182588381403</v>
      </c>
      <c r="EN23" s="101">
        <v>817.4114818189621</v>
      </c>
      <c r="EO23" s="101">
        <v>838.22650871205076</v>
      </c>
      <c r="EP23" s="101">
        <v>855.26209947904306</v>
      </c>
      <c r="EQ23" s="13"/>
      <c r="ER23" s="17">
        <v>2067.1535913778116</v>
      </c>
      <c r="ES23" s="17">
        <v>2040.1993608163302</v>
      </c>
      <c r="ET23" s="17">
        <v>2156.8817829367936</v>
      </c>
      <c r="EU23" s="22">
        <v>2126.3438557515146</v>
      </c>
      <c r="EV23" s="22">
        <v>2148.9321069301582</v>
      </c>
      <c r="EW23" s="22">
        <v>2094.216551453871</v>
      </c>
      <c r="EX23" s="22">
        <v>2161.6597866793445</v>
      </c>
      <c r="EY23" s="101">
        <v>1907.7294932429074</v>
      </c>
      <c r="EZ23" s="101">
        <v>1880.9479076354246</v>
      </c>
      <c r="FA23" s="101">
        <v>1957.9987728138594</v>
      </c>
      <c r="FB23" s="101">
        <v>1927.6564445725783</v>
      </c>
      <c r="FC23" s="101">
        <v>1967.3969686522423</v>
      </c>
      <c r="FD23" s="101">
        <v>1936.9386087711482</v>
      </c>
      <c r="FE23" s="101">
        <v>1896.3905187281466</v>
      </c>
      <c r="FF23" s="22">
        <v>1241.3265448034392</v>
      </c>
      <c r="FG23" s="22">
        <v>1244.4440311482483</v>
      </c>
      <c r="FH23" s="22">
        <v>1309.8039474410837</v>
      </c>
      <c r="FI23" s="22">
        <v>1313.3359188242682</v>
      </c>
      <c r="FJ23" s="22">
        <v>1375.9942416197389</v>
      </c>
      <c r="FK23" s="22">
        <v>1335.4618038017638</v>
      </c>
      <c r="FL23" s="22">
        <v>1515.2115816093442</v>
      </c>
      <c r="FM23" s="101">
        <v>1076.5959358862244</v>
      </c>
      <c r="FN23" s="101">
        <v>1083.3312868368739</v>
      </c>
      <c r="FO23" s="101">
        <v>1105.7940192420665</v>
      </c>
      <c r="FP23" s="101">
        <v>1113.4248680036042</v>
      </c>
      <c r="FQ23" s="101">
        <v>1184.9717000287976</v>
      </c>
      <c r="FR23" s="101">
        <v>1169.1761664472785</v>
      </c>
      <c r="FS23" s="101">
        <v>1245.3936536693948</v>
      </c>
      <c r="FT23" s="13"/>
      <c r="FU23" s="17">
        <v>3389.5511378347637</v>
      </c>
      <c r="FV23" s="17">
        <v>3267.349796797992</v>
      </c>
      <c r="FW23" s="17">
        <v>3661.0542568723567</v>
      </c>
      <c r="FX23" s="22">
        <v>3533.9139916320519</v>
      </c>
      <c r="FY23" s="22">
        <v>3538.6732852742775</v>
      </c>
      <c r="FZ23" s="22">
        <v>3347.9793271040671</v>
      </c>
      <c r="GA23" s="22">
        <v>3672.0315652180038</v>
      </c>
      <c r="GB23" s="101">
        <v>3166.3575598769316</v>
      </c>
      <c r="GC23" s="101">
        <v>3062.5650356222104</v>
      </c>
      <c r="GD23" s="101">
        <v>3394.1209874619508</v>
      </c>
      <c r="GE23" s="101">
        <v>3277.4495901224386</v>
      </c>
      <c r="GF23" s="101">
        <v>3296.2382829025983</v>
      </c>
      <c r="GG23" s="101">
        <v>3136.6694320323254</v>
      </c>
      <c r="GH23" s="101">
        <v>3313.8694493461098</v>
      </c>
      <c r="GI23" s="22">
        <v>2266.4195623526607</v>
      </c>
      <c r="GJ23" s="22">
        <v>2222.2343837941271</v>
      </c>
      <c r="GK23" s="22">
        <v>2498.5787882777568</v>
      </c>
      <c r="GL23" s="22">
        <v>2448.5189743865449</v>
      </c>
      <c r="GM23" s="22">
        <v>2501.7308296581455</v>
      </c>
      <c r="GN23" s="22">
        <v>2346.3244700093037</v>
      </c>
      <c r="GO23" s="22">
        <v>2795.7104621039189</v>
      </c>
      <c r="GP23" s="101">
        <v>2050.7964473641941</v>
      </c>
      <c r="GQ23" s="101">
        <v>2018.9626507566029</v>
      </c>
      <c r="GR23" s="101">
        <v>2230.5040899847481</v>
      </c>
      <c r="GS23" s="101">
        <v>2194.4378346109688</v>
      </c>
      <c r="GT23" s="101">
        <v>2254.856347015384</v>
      </c>
      <c r="GU23" s="101">
        <v>2130.6549309528323</v>
      </c>
      <c r="GV23" s="101">
        <v>2437.6777485214388</v>
      </c>
      <c r="GW23" s="13"/>
      <c r="GX23" s="17">
        <v>2773.4966568575642</v>
      </c>
      <c r="GY23" s="17">
        <v>2675.7279392968985</v>
      </c>
      <c r="GZ23" s="17">
        <v>2979.6268424365844</v>
      </c>
      <c r="HA23" s="22">
        <v>2868.8592962788234</v>
      </c>
      <c r="HB23" s="22">
        <v>2937.0394384481287</v>
      </c>
      <c r="HC23" s="22">
        <v>2804.1038800669598</v>
      </c>
      <c r="HD23" s="22">
        <v>3091.163967358586</v>
      </c>
      <c r="HE23" s="101">
        <v>2561.3214515643917</v>
      </c>
      <c r="HF23" s="101">
        <v>2470.0531229731496</v>
      </c>
      <c r="HG23" s="101">
        <v>2715.5665941475645</v>
      </c>
      <c r="HH23" s="101">
        <v>2612.1636954269238</v>
      </c>
      <c r="HI23" s="101">
        <v>2696.7332558726466</v>
      </c>
      <c r="HJ23" s="101">
        <v>2595.3527646313587</v>
      </c>
      <c r="HK23" s="101">
        <v>2745.3220966719859</v>
      </c>
      <c r="HL23" s="22">
        <v>1864.0272050963731</v>
      </c>
      <c r="HM23" s="22">
        <v>1818.7187013476923</v>
      </c>
      <c r="HN23" s="22">
        <v>2035.2693826498057</v>
      </c>
      <c r="HO23" s="22">
        <v>1983.936891996982</v>
      </c>
      <c r="HP23" s="22">
        <v>2086.2886722706071</v>
      </c>
      <c r="HQ23" s="22">
        <v>1977.8401306192156</v>
      </c>
      <c r="HR23" s="22">
        <v>2372.0663751760385</v>
      </c>
      <c r="HS23" s="101">
        <v>1639.6238360667842</v>
      </c>
      <c r="HT23" s="101">
        <v>1606.7816595288116</v>
      </c>
      <c r="HU23" s="101">
        <v>1758.4220975045143</v>
      </c>
      <c r="HV23" s="101">
        <v>1721.2133931627193</v>
      </c>
      <c r="HW23" s="101">
        <v>1834.5768718679872</v>
      </c>
      <c r="HX23" s="101">
        <v>1758.2770429491416</v>
      </c>
      <c r="HY23" s="101">
        <v>2019.7898829784413</v>
      </c>
      <c r="HZ23" s="13"/>
      <c r="IA23" s="17">
        <v>3519.4614417180951</v>
      </c>
      <c r="IB23" s="17">
        <v>3397.7558601506648</v>
      </c>
      <c r="IC23" s="17">
        <v>3796.6014104526812</v>
      </c>
      <c r="ID23" s="22">
        <v>3658.7144772875558</v>
      </c>
      <c r="IE23" s="22">
        <v>3682.0631010423513</v>
      </c>
      <c r="IF23" s="22">
        <v>3495.614264139328</v>
      </c>
      <c r="IG23" s="22">
        <v>3802.271030038683</v>
      </c>
      <c r="IH23" s="101">
        <v>3297.0406190883832</v>
      </c>
      <c r="II23" s="101">
        <v>3185.2723448502838</v>
      </c>
      <c r="IJ23" s="101">
        <v>3520.7301572719261</v>
      </c>
      <c r="IK23" s="101">
        <v>3394.1017449890433</v>
      </c>
      <c r="IL23" s="101">
        <v>3431.9361617601494</v>
      </c>
      <c r="IM23" s="101">
        <v>3276.7737718880526</v>
      </c>
      <c r="IN23" s="101">
        <v>3430.7175598723929</v>
      </c>
      <c r="IO23" s="22">
        <v>2329.0051922214261</v>
      </c>
      <c r="IP23" s="22">
        <v>2278.2088268279458</v>
      </c>
      <c r="IQ23" s="22">
        <v>2560.4677600702294</v>
      </c>
      <c r="IR23" s="22">
        <v>2502.9177697589012</v>
      </c>
      <c r="IS23" s="22">
        <v>2580.6694640306664</v>
      </c>
      <c r="IT23" s="22">
        <v>2427.0806463250492</v>
      </c>
      <c r="IU23" s="22">
        <v>2889.0774303784001</v>
      </c>
      <c r="IV23" s="101">
        <v>2103.0321023945608</v>
      </c>
      <c r="IW23" s="101">
        <v>2064.9670924197162</v>
      </c>
      <c r="IX23" s="101">
        <v>2281.9296482592263</v>
      </c>
      <c r="IY23" s="101">
        <v>2238.8037092617205</v>
      </c>
      <c r="IZ23" s="101">
        <v>2323.081097853611</v>
      </c>
      <c r="JA23" s="101">
        <v>2200.5551897012292</v>
      </c>
      <c r="JB23" s="101">
        <v>2514.3408566944549</v>
      </c>
      <c r="JC23" s="13"/>
      <c r="JD23" s="17">
        <v>2091.422583332981</v>
      </c>
      <c r="JE23" s="17">
        <v>2042.6136041135594</v>
      </c>
      <c r="JF23" s="17">
        <v>2186.3903006095902</v>
      </c>
      <c r="JG23" s="22">
        <v>2131.0919291724658</v>
      </c>
      <c r="JH23" s="22">
        <v>2204.4523039013789</v>
      </c>
      <c r="JI23" s="22">
        <v>2144.3041152566611</v>
      </c>
      <c r="JJ23" s="22">
        <v>2201.7261083651401</v>
      </c>
      <c r="JK23" s="101">
        <v>1981.8123690294026</v>
      </c>
      <c r="JL23" s="101">
        <v>1934.7839930736432</v>
      </c>
      <c r="JM23" s="101">
        <v>2042.3192401210379</v>
      </c>
      <c r="JN23" s="101">
        <v>1989.0382118496766</v>
      </c>
      <c r="JO23" s="101">
        <v>2071.3047790995856</v>
      </c>
      <c r="JP23" s="101">
        <v>2033.6619444700032</v>
      </c>
      <c r="JQ23" s="101">
        <v>2004.3339885702528</v>
      </c>
      <c r="JR23" s="22">
        <v>1290.4957597555317</v>
      </c>
      <c r="JS23" s="22">
        <v>1276.25452911207</v>
      </c>
      <c r="JT23" s="22">
        <v>1352.1281921691516</v>
      </c>
      <c r="JU23" s="22">
        <v>1335.9935203436353</v>
      </c>
      <c r="JV23" s="22">
        <v>1438.0009478467825</v>
      </c>
      <c r="JW23" s="22">
        <v>1403.6902560849435</v>
      </c>
      <c r="JX23" s="22">
        <v>1556.9496375328231</v>
      </c>
      <c r="JY23" s="101">
        <v>1175.9757684428628</v>
      </c>
      <c r="JZ23" s="101">
        <v>1166.2014495576984</v>
      </c>
      <c r="KA23" s="101">
        <v>1203.3815572393009</v>
      </c>
      <c r="KB23" s="101">
        <v>1192.3076949110798</v>
      </c>
      <c r="KC23" s="101">
        <v>1298.7127214140016</v>
      </c>
      <c r="KD23" s="101">
        <v>1286.891567841302</v>
      </c>
      <c r="KE23" s="101">
        <v>1358.2654230861378</v>
      </c>
      <c r="KF23" s="13"/>
    </row>
    <row r="24" spans="2:292" ht="18">
      <c r="B24" s="4" t="str">
        <f>$B$62</f>
        <v>Gas Furnace Split System: 13 SEER, 80 AFUE Furnace</v>
      </c>
      <c r="C24" s="17">
        <v>1341.2303064174766</v>
      </c>
      <c r="D24" s="17">
        <v>1245.6225426567621</v>
      </c>
      <c r="E24" s="17">
        <v>1318.744348028089</v>
      </c>
      <c r="F24" s="22">
        <v>1210.425065034158</v>
      </c>
      <c r="G24" s="22">
        <v>1348.273807099685</v>
      </c>
      <c r="H24" s="22">
        <v>1380.6761958540087</v>
      </c>
      <c r="I24" s="22">
        <v>1318.7772613408604</v>
      </c>
      <c r="J24" s="101">
        <v>1315.4956691403036</v>
      </c>
      <c r="K24" s="101">
        <v>1225.1595114439253</v>
      </c>
      <c r="L24" s="101">
        <v>1287.7490738410543</v>
      </c>
      <c r="M24" s="101">
        <v>1185.4022826893708</v>
      </c>
      <c r="N24" s="101">
        <v>1320.2431193885184</v>
      </c>
      <c r="O24" s="101">
        <v>1355.3704531335179</v>
      </c>
      <c r="P24" s="101">
        <v>1279.860659040399</v>
      </c>
      <c r="Q24" s="22">
        <v>822.03556529459797</v>
      </c>
      <c r="R24" s="22">
        <v>808.77114712070158</v>
      </c>
      <c r="S24" s="22">
        <v>791.57382141641801</v>
      </c>
      <c r="T24" s="22">
        <v>776.54583404999767</v>
      </c>
      <c r="U24" s="22">
        <v>860.7207089971896</v>
      </c>
      <c r="V24" s="22">
        <v>891.23223066280718</v>
      </c>
      <c r="W24" s="22">
        <v>881.81055653510475</v>
      </c>
      <c r="X24" s="101">
        <v>807.63136039503047</v>
      </c>
      <c r="Y24" s="101">
        <v>795.42704279271118</v>
      </c>
      <c r="Z24" s="101">
        <v>774.78129193126324</v>
      </c>
      <c r="AA24" s="101">
        <v>760.95435068597499</v>
      </c>
      <c r="AB24" s="101">
        <v>843.33728951596902</v>
      </c>
      <c r="AC24" s="101">
        <v>874.67022478659067</v>
      </c>
      <c r="AD24" s="101">
        <v>856.65802573585324</v>
      </c>
      <c r="AE24" s="18"/>
      <c r="AF24" s="17">
        <v>1916.1830395675895</v>
      </c>
      <c r="AG24" s="17">
        <v>1887.2776354598709</v>
      </c>
      <c r="AH24" s="17">
        <v>2014.1115923622278</v>
      </c>
      <c r="AI24" s="22">
        <v>1981.3630735763056</v>
      </c>
      <c r="AJ24" s="22">
        <v>2027.9092408204756</v>
      </c>
      <c r="AK24" s="22">
        <v>1971.0322803580459</v>
      </c>
      <c r="AL24" s="22">
        <v>2111.6115235442699</v>
      </c>
      <c r="AM24" s="101">
        <v>1762.6992581993682</v>
      </c>
      <c r="AN24" s="101">
        <v>1734.8083238339871</v>
      </c>
      <c r="AO24" s="101">
        <v>1820.6914722866184</v>
      </c>
      <c r="AP24" s="101">
        <v>1789.0923019509373</v>
      </c>
      <c r="AQ24" s="101">
        <v>1850.9656364160578</v>
      </c>
      <c r="AR24" s="101">
        <v>1819.6846153513548</v>
      </c>
      <c r="AS24" s="101">
        <v>1866.4599973139718</v>
      </c>
      <c r="AT24" s="22">
        <v>1193.4071835666757</v>
      </c>
      <c r="AU24" s="22">
        <v>1204.1869190353937</v>
      </c>
      <c r="AV24" s="22">
        <v>1263.4420304614641</v>
      </c>
      <c r="AW24" s="22">
        <v>1275.6549844194501</v>
      </c>
      <c r="AX24" s="22">
        <v>1344.0917066836662</v>
      </c>
      <c r="AY24" s="22">
        <v>1305.0855808696247</v>
      </c>
      <c r="AZ24" s="22">
        <v>1501.9147877210298</v>
      </c>
      <c r="BA24" s="101">
        <v>1038.4635678502468</v>
      </c>
      <c r="BB24" s="101">
        <v>1049.6141482676437</v>
      </c>
      <c r="BC24" s="101">
        <v>1069.2207885547841</v>
      </c>
      <c r="BD24" s="101">
        <v>1081.8538931089449</v>
      </c>
      <c r="BE24" s="101">
        <v>1161.8243405586632</v>
      </c>
      <c r="BF24" s="101">
        <v>1148.417181039837</v>
      </c>
      <c r="BG24" s="101">
        <v>1257.6980509461514</v>
      </c>
      <c r="BH24" s="13"/>
      <c r="BI24" s="17">
        <v>1442.0675748695096</v>
      </c>
      <c r="BJ24" s="17">
        <v>1371.6632964580897</v>
      </c>
      <c r="BK24" s="17">
        <v>1457.8952356812956</v>
      </c>
      <c r="BL24" s="22">
        <v>1378.1303645321752</v>
      </c>
      <c r="BM24" s="22">
        <v>1462.912323668236</v>
      </c>
      <c r="BN24" s="22">
        <v>1466.3726523948069</v>
      </c>
      <c r="BO24" s="22">
        <v>1460.6236395489805</v>
      </c>
      <c r="BP24" s="101">
        <v>1370.2321796215642</v>
      </c>
      <c r="BQ24" s="101">
        <v>1300.4810929610048</v>
      </c>
      <c r="BR24" s="101">
        <v>1365.5716229625839</v>
      </c>
      <c r="BS24" s="101">
        <v>1286.5467885984324</v>
      </c>
      <c r="BT24" s="101">
        <v>1377.6250678329875</v>
      </c>
      <c r="BU24" s="101">
        <v>1394.3863210932359</v>
      </c>
      <c r="BV24" s="101">
        <v>1345.7580162793402</v>
      </c>
      <c r="BW24" s="22">
        <v>832.81260645379587</v>
      </c>
      <c r="BX24" s="22">
        <v>818.59005910134806</v>
      </c>
      <c r="BY24" s="22">
        <v>828.91432039129052</v>
      </c>
      <c r="BZ24" s="22">
        <v>812.80081589159602</v>
      </c>
      <c r="CA24" s="22">
        <v>899.06491534650729</v>
      </c>
      <c r="CB24" s="22">
        <v>911.4097214409984</v>
      </c>
      <c r="CC24" s="22">
        <v>956.89772695585032</v>
      </c>
      <c r="CD24" s="101">
        <v>777.14236225413617</v>
      </c>
      <c r="CE24" s="101">
        <v>767.50401773056058</v>
      </c>
      <c r="CF24" s="101">
        <v>757.63173250111277</v>
      </c>
      <c r="CG24" s="101">
        <v>746.71192299009022</v>
      </c>
      <c r="CH24" s="101">
        <v>827.44363460466946</v>
      </c>
      <c r="CI24" s="101">
        <v>849.25645684526467</v>
      </c>
      <c r="CJ24" s="101">
        <v>863.42697130857539</v>
      </c>
      <c r="CK24" s="13"/>
      <c r="CL24" s="17">
        <v>1965.1670624334531</v>
      </c>
      <c r="CM24" s="17">
        <v>1941.3715950523501</v>
      </c>
      <c r="CN24" s="17">
        <v>2067.1719722238677</v>
      </c>
      <c r="CO24" s="22">
        <v>2040.2127812142642</v>
      </c>
      <c r="CP24" s="22">
        <v>2072.7407713370867</v>
      </c>
      <c r="CQ24" s="22">
        <v>2010.5563398664544</v>
      </c>
      <c r="CR24" s="22">
        <v>2132.7268014334095</v>
      </c>
      <c r="CS24" s="101">
        <v>1816.6435169723732</v>
      </c>
      <c r="CT24" s="101">
        <v>1793.3338090728757</v>
      </c>
      <c r="CU24" s="101">
        <v>1878.3572437570413</v>
      </c>
      <c r="CV24" s="101">
        <v>1851.9483963250402</v>
      </c>
      <c r="CW24" s="101">
        <v>1900.289670322165</v>
      </c>
      <c r="CX24" s="101">
        <v>1863.8595862039201</v>
      </c>
      <c r="CY24" s="101">
        <v>1888.9443843547924</v>
      </c>
      <c r="CZ24" s="22">
        <v>1204.678047596816</v>
      </c>
      <c r="DA24" s="22">
        <v>1212.9226062225855</v>
      </c>
      <c r="DB24" s="22">
        <v>1278.3758268305123</v>
      </c>
      <c r="DC24" s="22">
        <v>1287.7165398000152</v>
      </c>
      <c r="DD24" s="22">
        <v>1350.1110791585136</v>
      </c>
      <c r="DE24" s="22">
        <v>1307.8436899482056</v>
      </c>
      <c r="DF24" s="22">
        <v>1508.6507160244303</v>
      </c>
      <c r="DG24" s="101">
        <v>1048.1563997153478</v>
      </c>
      <c r="DH24" s="101">
        <v>1058.5729142293349</v>
      </c>
      <c r="DI24" s="101">
        <v>1081.7335925619197</v>
      </c>
      <c r="DJ24" s="101">
        <v>1093.5350335649205</v>
      </c>
      <c r="DK24" s="101">
        <v>1168.029938330855</v>
      </c>
      <c r="DL24" s="101">
        <v>1151.625732269373</v>
      </c>
      <c r="DM24" s="101">
        <v>1261.3373063894282</v>
      </c>
      <c r="DN24" s="13"/>
      <c r="DO24" s="17">
        <v>1396.5362707633342</v>
      </c>
      <c r="DP24" s="17">
        <v>1324.7559358238714</v>
      </c>
      <c r="DQ24" s="17">
        <v>1402.7888318618425</v>
      </c>
      <c r="DR24" s="22">
        <v>1321.4649507472816</v>
      </c>
      <c r="DS24" s="22">
        <v>1411.72118930586</v>
      </c>
      <c r="DT24" s="22">
        <v>1423.1492957869064</v>
      </c>
      <c r="DU24" s="22">
        <v>1405.9324568011657</v>
      </c>
      <c r="DV24" s="101">
        <v>1332.6837099370321</v>
      </c>
      <c r="DW24" s="101">
        <v>1261.5316607173379</v>
      </c>
      <c r="DX24" s="101">
        <v>1321.0858402149688</v>
      </c>
      <c r="DY24" s="101">
        <v>1240.4737784757667</v>
      </c>
      <c r="DZ24" s="101">
        <v>1336.6549318979066</v>
      </c>
      <c r="EA24" s="101">
        <v>1359.4317105154478</v>
      </c>
      <c r="EB24" s="101">
        <v>1306.2869972483381</v>
      </c>
      <c r="EC24" s="22">
        <v>803.00297710548659</v>
      </c>
      <c r="ED24" s="22">
        <v>793.8573090131332</v>
      </c>
      <c r="EE24" s="22">
        <v>796.69097086179272</v>
      </c>
      <c r="EF24" s="22">
        <v>786.32934152023267</v>
      </c>
      <c r="EG24" s="22">
        <v>869.61562334562905</v>
      </c>
      <c r="EH24" s="22">
        <v>883.79568329713572</v>
      </c>
      <c r="EI24" s="22">
        <v>924.57928670818501</v>
      </c>
      <c r="EJ24" s="101">
        <v>756.71120432206351</v>
      </c>
      <c r="EK24" s="101">
        <v>750.70455898265391</v>
      </c>
      <c r="EL24" s="101">
        <v>737.2069836865353</v>
      </c>
      <c r="EM24" s="101">
        <v>730.40172550695775</v>
      </c>
      <c r="EN24" s="101">
        <v>808.25403169934157</v>
      </c>
      <c r="EO24" s="101">
        <v>829.99015794818126</v>
      </c>
      <c r="EP24" s="101">
        <v>844.45229504427414</v>
      </c>
      <c r="EQ24" s="13"/>
      <c r="ER24" s="17">
        <v>1937.3325148221309</v>
      </c>
      <c r="ES24" s="17">
        <v>1910.5670165701511</v>
      </c>
      <c r="ET24" s="17">
        <v>2011.0143021713136</v>
      </c>
      <c r="EU24" s="22">
        <v>1980.690200178035</v>
      </c>
      <c r="EV24" s="22">
        <v>2019.3811920582702</v>
      </c>
      <c r="EW24" s="22">
        <v>1975.6975494676544</v>
      </c>
      <c r="EX24" s="22">
        <v>2028.8349723475492</v>
      </c>
      <c r="EY24" s="101">
        <v>1796.4766378950255</v>
      </c>
      <c r="EZ24" s="101">
        <v>1769.5388467265045</v>
      </c>
      <c r="FA24" s="101">
        <v>1834.8258215582359</v>
      </c>
      <c r="FB24" s="101">
        <v>1804.3065194635169</v>
      </c>
      <c r="FC24" s="101">
        <v>1858.3332830363142</v>
      </c>
      <c r="FD24" s="101">
        <v>1836.4191932748527</v>
      </c>
      <c r="FE24" s="101">
        <v>1793.4794694905463</v>
      </c>
      <c r="FF24" s="22">
        <v>1125.649187255683</v>
      </c>
      <c r="FG24" s="22">
        <v>1131.5235907513061</v>
      </c>
      <c r="FH24" s="22">
        <v>1178.7884838423936</v>
      </c>
      <c r="FI24" s="22">
        <v>1185.443917979057</v>
      </c>
      <c r="FJ24" s="22">
        <v>1257.1660624440215</v>
      </c>
      <c r="FK24" s="22">
        <v>1227.2924805663865</v>
      </c>
      <c r="FL24" s="22">
        <v>1389.2226597500303</v>
      </c>
      <c r="FM24" s="101">
        <v>979.51461006739203</v>
      </c>
      <c r="FN24" s="101">
        <v>986.72211312757145</v>
      </c>
      <c r="FO24" s="101">
        <v>997.61138680116221</v>
      </c>
      <c r="FP24" s="101">
        <v>1005.7771626016419</v>
      </c>
      <c r="FQ24" s="101">
        <v>1085.5814078494748</v>
      </c>
      <c r="FR24" s="101">
        <v>1078.0017712222366</v>
      </c>
      <c r="FS24" s="101">
        <v>1149.2329726313985</v>
      </c>
      <c r="FT24" s="13"/>
      <c r="FU24" s="17">
        <v>3081.2206438195985</v>
      </c>
      <c r="FV24" s="17">
        <v>2974.9060968940216</v>
      </c>
      <c r="FW24" s="17">
        <v>3324.4996056033938</v>
      </c>
      <c r="FX24" s="22">
        <v>3204.0500203205224</v>
      </c>
      <c r="FY24" s="22">
        <v>3239.7539887603461</v>
      </c>
      <c r="FZ24" s="22">
        <v>3076.2393811836573</v>
      </c>
      <c r="GA24" s="22">
        <v>3360.9953281294297</v>
      </c>
      <c r="GB24" s="101">
        <v>2873.9434493941362</v>
      </c>
      <c r="GC24" s="101">
        <v>2779.8057312766505</v>
      </c>
      <c r="GD24" s="101">
        <v>3065.8085637767713</v>
      </c>
      <c r="GE24" s="101">
        <v>2959.1547761754973</v>
      </c>
      <c r="GF24" s="101">
        <v>3005.2051340672938</v>
      </c>
      <c r="GG24" s="101">
        <v>2872.1381395637081</v>
      </c>
      <c r="GH24" s="101">
        <v>3018.5887597279798</v>
      </c>
      <c r="GI24" s="22">
        <v>1985.1751720042239</v>
      </c>
      <c r="GJ24" s="22">
        <v>1950.1123795101103</v>
      </c>
      <c r="GK24" s="22">
        <v>2179.1776616130755</v>
      </c>
      <c r="GL24" s="22">
        <v>2139.4530995761233</v>
      </c>
      <c r="GM24" s="22">
        <v>2216.8974484654991</v>
      </c>
      <c r="GN24" s="22">
        <v>2088.8531545352735</v>
      </c>
      <c r="GO24" s="22">
        <v>2494.7396497048699</v>
      </c>
      <c r="GP24" s="101">
        <v>1776.2008805099674</v>
      </c>
      <c r="GQ24" s="101">
        <v>1750.5648828482033</v>
      </c>
      <c r="GR24" s="101">
        <v>1919.2848994103756</v>
      </c>
      <c r="GS24" s="101">
        <v>1890.2404706283628</v>
      </c>
      <c r="GT24" s="101">
        <v>1977.097303301766</v>
      </c>
      <c r="GU24" s="101">
        <v>1879.6480899117546</v>
      </c>
      <c r="GV24" s="101">
        <v>2152.2282421925752</v>
      </c>
      <c r="GW24" s="13"/>
      <c r="GX24" s="17">
        <v>2550.1346354682432</v>
      </c>
      <c r="GY24" s="17">
        <v>2456.2379947320524</v>
      </c>
      <c r="GZ24" s="17">
        <v>2725.6192358496478</v>
      </c>
      <c r="HA24" s="22">
        <v>2619.2385780451705</v>
      </c>
      <c r="HB24" s="22">
        <v>2711.1518377697416</v>
      </c>
      <c r="HC24" s="22">
        <v>2599.2823423188797</v>
      </c>
      <c r="HD24" s="22">
        <v>2847.1353302581342</v>
      </c>
      <c r="HE24" s="101">
        <v>2349.9897079918087</v>
      </c>
      <c r="HF24" s="101">
        <v>2266.4560479192864</v>
      </c>
      <c r="HG24" s="101">
        <v>2476.3526606174887</v>
      </c>
      <c r="HH24" s="101">
        <v>2381.7127923787698</v>
      </c>
      <c r="HI24" s="101">
        <v>2484.2400915331887</v>
      </c>
      <c r="HJ24" s="101">
        <v>2402.2016192621186</v>
      </c>
      <c r="HK24" s="101">
        <v>2522.842731204209</v>
      </c>
      <c r="HL24" s="22">
        <v>1655.2007502671383</v>
      </c>
      <c r="HM24" s="22">
        <v>1618.2183362026153</v>
      </c>
      <c r="HN24" s="22">
        <v>1796.296574671218</v>
      </c>
      <c r="HO24" s="22">
        <v>1754.3971679987749</v>
      </c>
      <c r="HP24" s="22">
        <v>1873.565302517484</v>
      </c>
      <c r="HQ24" s="22">
        <v>1785.7199778170229</v>
      </c>
      <c r="HR24" s="22">
        <v>2136.4907851927251</v>
      </c>
      <c r="HS24" s="101">
        <v>1442.1284619735156</v>
      </c>
      <c r="HT24" s="101">
        <v>1415.7098930906809</v>
      </c>
      <c r="HU24" s="101">
        <v>1533.508102098996</v>
      </c>
      <c r="HV24" s="101">
        <v>1503.5770554292253</v>
      </c>
      <c r="HW24" s="101">
        <v>1634.2679156578749</v>
      </c>
      <c r="HX24" s="101">
        <v>1576.9264592917871</v>
      </c>
      <c r="HY24" s="101">
        <v>1805.3988059656353</v>
      </c>
      <c r="HZ24" s="13"/>
      <c r="IA24" s="17">
        <v>3198.1795786790744</v>
      </c>
      <c r="IB24" s="17">
        <v>3084.6806597042378</v>
      </c>
      <c r="IC24" s="17">
        <v>3437.7597154740292</v>
      </c>
      <c r="ID24" s="22">
        <v>3309.1705607825024</v>
      </c>
      <c r="IE24" s="22">
        <v>3364.8053668419393</v>
      </c>
      <c r="IF24" s="22">
        <v>3204.3318384696859</v>
      </c>
      <c r="IG24" s="22">
        <v>3475.2927436855944</v>
      </c>
      <c r="IH24" s="101">
        <v>2982.466588199522</v>
      </c>
      <c r="II24" s="101">
        <v>2877.9127482291506</v>
      </c>
      <c r="IJ24" s="101">
        <v>3169.9925362593781</v>
      </c>
      <c r="IK24" s="101">
        <v>3051.5377525224103</v>
      </c>
      <c r="IL24" s="101">
        <v>3121.6896621003166</v>
      </c>
      <c r="IM24" s="101">
        <v>2991.9438214858815</v>
      </c>
      <c r="IN24" s="101">
        <v>3118.6527869331467</v>
      </c>
      <c r="IO24" s="22">
        <v>2030.3466989403319</v>
      </c>
      <c r="IP24" s="22">
        <v>1990.0479156808751</v>
      </c>
      <c r="IQ24" s="22">
        <v>2224.4054897015494</v>
      </c>
      <c r="IR24" s="22">
        <v>2178.7487863493275</v>
      </c>
      <c r="IS24" s="22">
        <v>2280.2757215527586</v>
      </c>
      <c r="IT24" s="22">
        <v>2153.058223509579</v>
      </c>
      <c r="IU24" s="22">
        <v>2573.8500357141179</v>
      </c>
      <c r="IV24" s="101">
        <v>1808.5079092807184</v>
      </c>
      <c r="IW24" s="101">
        <v>1780.2192168411636</v>
      </c>
      <c r="IX24" s="101">
        <v>1951.1395451680298</v>
      </c>
      <c r="IY24" s="101">
        <v>1919.0897328791789</v>
      </c>
      <c r="IZ24" s="101">
        <v>2028.5659812395818</v>
      </c>
      <c r="JA24" s="101">
        <v>1931.9380107728664</v>
      </c>
      <c r="JB24" s="101">
        <v>2213.5124986014075</v>
      </c>
      <c r="JC24" s="13"/>
      <c r="JD24" s="17">
        <v>1993.1541768696002</v>
      </c>
      <c r="JE24" s="17">
        <v>1944.2272192471812</v>
      </c>
      <c r="JF24" s="17">
        <v>2071.3034009796456</v>
      </c>
      <c r="JG24" s="22">
        <v>2015.8713653345285</v>
      </c>
      <c r="JH24" s="22">
        <v>2101.0773021067675</v>
      </c>
      <c r="JI24" s="22">
        <v>2053.7968717686012</v>
      </c>
      <c r="JJ24" s="22">
        <v>2097.8429239344459</v>
      </c>
      <c r="JK24" s="101">
        <v>1888.8318091244996</v>
      </c>
      <c r="JL24" s="101">
        <v>1841.7195374675612</v>
      </c>
      <c r="JM24" s="101">
        <v>1934.4846699920201</v>
      </c>
      <c r="JN24" s="101">
        <v>1881.1085916761774</v>
      </c>
      <c r="JO24" s="101">
        <v>1974.7092053350827</v>
      </c>
      <c r="JP24" s="101">
        <v>1948.4586073601583</v>
      </c>
      <c r="JQ24" s="101">
        <v>1911.3727806956324</v>
      </c>
      <c r="JR24" s="22">
        <v>1203.3281512280012</v>
      </c>
      <c r="JS24" s="22">
        <v>1190.5809667718099</v>
      </c>
      <c r="JT24" s="22">
        <v>1249.1342000561519</v>
      </c>
      <c r="JU24" s="22">
        <v>1234.6922151568722</v>
      </c>
      <c r="JV24" s="22">
        <v>1345.3840373273201</v>
      </c>
      <c r="JW24" s="22">
        <v>1322.8937428138602</v>
      </c>
      <c r="JX24" s="22">
        <v>1459.7478206989026</v>
      </c>
      <c r="JY24" s="101">
        <v>1097.1216353595319</v>
      </c>
      <c r="JZ24" s="101">
        <v>1089.5381798162362</v>
      </c>
      <c r="KA24" s="101">
        <v>1111.2488553354765</v>
      </c>
      <c r="KB24" s="101">
        <v>1102.6571423327362</v>
      </c>
      <c r="KC24" s="101">
        <v>1212.4267099227404</v>
      </c>
      <c r="KD24" s="101">
        <v>1210.8521975380793</v>
      </c>
      <c r="KE24" s="101">
        <v>1272.330187806506</v>
      </c>
      <c r="KF24" s="13"/>
    </row>
    <row r="25" spans="2:292" ht="18">
      <c r="B25" s="4" t="str">
        <f>$B$63</f>
        <v>Gas Furnace Split System: 14 SEER, 80 AFUE Furnace</v>
      </c>
      <c r="C25" s="17">
        <v>1338.2142778835769</v>
      </c>
      <c r="D25" s="17">
        <v>1243.207830519902</v>
      </c>
      <c r="E25" s="17">
        <v>1314.9899860951191</v>
      </c>
      <c r="F25" s="22">
        <v>1207.351967450629</v>
      </c>
      <c r="G25" s="22">
        <v>1344.7993182687057</v>
      </c>
      <c r="H25" s="22">
        <v>1377.6714967610883</v>
      </c>
      <c r="I25" s="22">
        <v>1314.5239337949001</v>
      </c>
      <c r="J25" s="101">
        <v>1314.5634576967434</v>
      </c>
      <c r="K25" s="101">
        <v>1224.4258357398057</v>
      </c>
      <c r="L25" s="101">
        <v>1286.6709423263937</v>
      </c>
      <c r="M25" s="101">
        <v>1184.5490832105502</v>
      </c>
      <c r="N25" s="101">
        <v>1319.2789874147195</v>
      </c>
      <c r="O25" s="101">
        <v>1354.5063635310366</v>
      </c>
      <c r="P25" s="101">
        <v>1278.8256872181882</v>
      </c>
      <c r="Q25" s="22">
        <v>820.74691467250818</v>
      </c>
      <c r="R25" s="22">
        <v>807.48249649861225</v>
      </c>
      <c r="S25" s="22">
        <v>789.87589516192475</v>
      </c>
      <c r="T25" s="22">
        <v>774.84790779550463</v>
      </c>
      <c r="U25" s="22">
        <v>858.78683339351505</v>
      </c>
      <c r="V25" s="22">
        <v>889.51726876497185</v>
      </c>
      <c r="W25" s="22">
        <v>879.350820494147</v>
      </c>
      <c r="X25" s="101">
        <v>807.45462449911383</v>
      </c>
      <c r="Y25" s="101">
        <v>795.25030689679454</v>
      </c>
      <c r="Z25" s="101">
        <v>774.55035168866448</v>
      </c>
      <c r="AA25" s="101">
        <v>760.72341044337622</v>
      </c>
      <c r="AB25" s="101">
        <v>843.06862704548428</v>
      </c>
      <c r="AC25" s="101">
        <v>874.42867584056137</v>
      </c>
      <c r="AD25" s="101">
        <v>856.32403393237541</v>
      </c>
      <c r="AE25" s="18"/>
      <c r="AF25" s="17">
        <v>1825.9022456461478</v>
      </c>
      <c r="AG25" s="17">
        <v>1797.2095613283491</v>
      </c>
      <c r="AH25" s="17">
        <v>1907.476434818569</v>
      </c>
      <c r="AI25" s="22">
        <v>1874.9689179577672</v>
      </c>
      <c r="AJ25" s="22">
        <v>1932.2093657241458</v>
      </c>
      <c r="AK25" s="22">
        <v>1886.5201017426587</v>
      </c>
      <c r="AL25" s="22">
        <v>2002.134381458357</v>
      </c>
      <c r="AM25" s="101">
        <v>1691.0982049466891</v>
      </c>
      <c r="AN25" s="101">
        <v>1663.5801062323656</v>
      </c>
      <c r="AO25" s="101">
        <v>1737.731067165176</v>
      </c>
      <c r="AP25" s="101">
        <v>1706.5543028016546</v>
      </c>
      <c r="AQ25" s="101">
        <v>1776.6716946353483</v>
      </c>
      <c r="AR25" s="101">
        <v>1753.3447550210285</v>
      </c>
      <c r="AS25" s="101">
        <v>1786.6157605463925</v>
      </c>
      <c r="AT25" s="22">
        <v>1114.0858903763908</v>
      </c>
      <c r="AU25" s="22">
        <v>1124.8462106943107</v>
      </c>
      <c r="AV25" s="22">
        <v>1168.6060167040109</v>
      </c>
      <c r="AW25" s="22">
        <v>1180.796974172059</v>
      </c>
      <c r="AX25" s="22">
        <v>1256.7913811419583</v>
      </c>
      <c r="AY25" s="22">
        <v>1228.3927075784595</v>
      </c>
      <c r="AZ25" s="22">
        <v>1398.1581493385875</v>
      </c>
      <c r="BA25" s="101">
        <v>977.29387603078465</v>
      </c>
      <c r="BB25" s="101">
        <v>988.49490661938705</v>
      </c>
      <c r="BC25" s="101">
        <v>997.5500495138599</v>
      </c>
      <c r="BD25" s="101">
        <v>1010.2403118359364</v>
      </c>
      <c r="BE25" s="101">
        <v>1096.6026118966827</v>
      </c>
      <c r="BF25" s="101">
        <v>1090.3885500372132</v>
      </c>
      <c r="BG25" s="101">
        <v>1184.4966170171301</v>
      </c>
      <c r="BH25" s="13"/>
      <c r="BI25" s="17">
        <v>1418.2711271978308</v>
      </c>
      <c r="BJ25" s="17">
        <v>1347.9684257514302</v>
      </c>
      <c r="BK25" s="17">
        <v>1429.3695890961153</v>
      </c>
      <c r="BL25" s="22">
        <v>1349.7198000657183</v>
      </c>
      <c r="BM25" s="22">
        <v>1437.1004947407557</v>
      </c>
      <c r="BN25" s="22">
        <v>1443.9534905474454</v>
      </c>
      <c r="BO25" s="22">
        <v>1432.0013301314207</v>
      </c>
      <c r="BP25" s="101">
        <v>1354.5505820051671</v>
      </c>
      <c r="BQ25" s="101">
        <v>1284.8633238395241</v>
      </c>
      <c r="BR25" s="101">
        <v>1347.619730848334</v>
      </c>
      <c r="BS25" s="101">
        <v>1268.6672112893009</v>
      </c>
      <c r="BT25" s="101">
        <v>1361.5808937097263</v>
      </c>
      <c r="BU25" s="101">
        <v>1380.0977960589539</v>
      </c>
      <c r="BV25" s="101">
        <v>1330.1917384774838</v>
      </c>
      <c r="BW25" s="22">
        <v>815.86406805233571</v>
      </c>
      <c r="BX25" s="22">
        <v>803.04087654760929</v>
      </c>
      <c r="BY25" s="22">
        <v>807.96298932353818</v>
      </c>
      <c r="BZ25" s="22">
        <v>793.43489186733416</v>
      </c>
      <c r="CA25" s="22">
        <v>879.82091139137458</v>
      </c>
      <c r="CB25" s="22">
        <v>894.83628954890935</v>
      </c>
      <c r="CC25" s="22">
        <v>933.50390218655582</v>
      </c>
      <c r="CD25" s="101">
        <v>770.35051516052067</v>
      </c>
      <c r="CE25" s="101">
        <v>760.71217063694473</v>
      </c>
      <c r="CF25" s="101">
        <v>749.58346086551649</v>
      </c>
      <c r="CG25" s="101">
        <v>738.6636513544936</v>
      </c>
      <c r="CH25" s="101">
        <v>818.35593877153758</v>
      </c>
      <c r="CI25" s="101">
        <v>841.13481955512839</v>
      </c>
      <c r="CJ25" s="101">
        <v>853.32400631303176</v>
      </c>
      <c r="CK25" s="13"/>
      <c r="CL25" s="17">
        <v>1866.1618618416428</v>
      </c>
      <c r="CM25" s="17">
        <v>1842.5684476292204</v>
      </c>
      <c r="CN25" s="17">
        <v>1951.5671547902321</v>
      </c>
      <c r="CO25" s="22">
        <v>1924.8368809051074</v>
      </c>
      <c r="CP25" s="22">
        <v>1969.5215352047064</v>
      </c>
      <c r="CQ25" s="22">
        <v>1918.893303753795</v>
      </c>
      <c r="CR25" s="22">
        <v>2019.0939026214348</v>
      </c>
      <c r="CS25" s="101">
        <v>1735.8489171979561</v>
      </c>
      <c r="CT25" s="101">
        <v>1712.7083185485974</v>
      </c>
      <c r="CU25" s="101">
        <v>1785.9908461244679</v>
      </c>
      <c r="CV25" s="101">
        <v>1759.7735918435039</v>
      </c>
      <c r="CW25" s="101">
        <v>1818.0223555865714</v>
      </c>
      <c r="CX25" s="101">
        <v>1789.9079794094289</v>
      </c>
      <c r="CY25" s="101">
        <v>1804.8886451738817</v>
      </c>
      <c r="CZ25" s="22">
        <v>1115.9699546814231</v>
      </c>
      <c r="DA25" s="22">
        <v>1126.4135928627722</v>
      </c>
      <c r="DB25" s="22">
        <v>1173.7626298513542</v>
      </c>
      <c r="DC25" s="22">
        <v>1185.5948007457914</v>
      </c>
      <c r="DD25" s="22">
        <v>1256.4221527590312</v>
      </c>
      <c r="DE25" s="22">
        <v>1225.0207463822246</v>
      </c>
      <c r="DF25" s="22">
        <v>1400.9658704305891</v>
      </c>
      <c r="DG25" s="101">
        <v>981.12269914743592</v>
      </c>
      <c r="DH25" s="101">
        <v>989.76577254604467</v>
      </c>
      <c r="DI25" s="101">
        <v>1004.3707876557561</v>
      </c>
      <c r="DJ25" s="101">
        <v>1014.1629998838761</v>
      </c>
      <c r="DK25" s="101">
        <v>1095.5725412295983</v>
      </c>
      <c r="DL25" s="101">
        <v>1086.666674263696</v>
      </c>
      <c r="DM25" s="101">
        <v>1183.8363232051186</v>
      </c>
      <c r="DN25" s="13"/>
      <c r="DO25" s="17">
        <v>1379.7317598312295</v>
      </c>
      <c r="DP25" s="17">
        <v>1307.9562655239913</v>
      </c>
      <c r="DQ25" s="17">
        <v>1382.443787671561</v>
      </c>
      <c r="DR25" s="22">
        <v>1301.1253907749212</v>
      </c>
      <c r="DS25" s="22">
        <v>1393.3433972362589</v>
      </c>
      <c r="DT25" s="22">
        <v>1407.1951269443468</v>
      </c>
      <c r="DU25" s="22">
        <v>1384.6098040702022</v>
      </c>
      <c r="DV25" s="101">
        <v>1323.0454872012508</v>
      </c>
      <c r="DW25" s="101">
        <v>1251.8794878194356</v>
      </c>
      <c r="DX25" s="101">
        <v>1310.038380065369</v>
      </c>
      <c r="DY25" s="101">
        <v>1229.4105134218464</v>
      </c>
      <c r="DZ25" s="101">
        <v>1326.8492205702071</v>
      </c>
      <c r="EA25" s="101">
        <v>1350.660094632248</v>
      </c>
      <c r="EB25" s="101">
        <v>1296.2869674717158</v>
      </c>
      <c r="EC25" s="22">
        <v>791.50079643776064</v>
      </c>
      <c r="ED25" s="22">
        <v>783.27130383522478</v>
      </c>
      <c r="EE25" s="22">
        <v>782.23573442246425</v>
      </c>
      <c r="EF25" s="22">
        <v>772.91209057758306</v>
      </c>
      <c r="EG25" s="22">
        <v>855.96973844110789</v>
      </c>
      <c r="EH25" s="22">
        <v>872.01760527601357</v>
      </c>
      <c r="EI25" s="22">
        <v>907.26581905514286</v>
      </c>
      <c r="EJ25" s="101">
        <v>753.09762580434051</v>
      </c>
      <c r="EK25" s="101">
        <v>747.09098046493091</v>
      </c>
      <c r="EL25" s="101">
        <v>732.86952024275024</v>
      </c>
      <c r="EM25" s="101">
        <v>726.06426206317235</v>
      </c>
      <c r="EN25" s="101">
        <v>803.43444669325322</v>
      </c>
      <c r="EO25" s="101">
        <v>825.63813079782972</v>
      </c>
      <c r="EP25" s="101">
        <v>838.64886464967867</v>
      </c>
      <c r="EQ25" s="13"/>
      <c r="ER25" s="17">
        <v>1839.3363094695126</v>
      </c>
      <c r="ES25" s="17">
        <v>1812.3586448205915</v>
      </c>
      <c r="ET25" s="17">
        <v>1900.5257712309251</v>
      </c>
      <c r="EU25" s="22">
        <v>1869.9612942818062</v>
      </c>
      <c r="EV25" s="22">
        <v>1920.9881959192885</v>
      </c>
      <c r="EW25" s="22">
        <v>1886.037465355502</v>
      </c>
      <c r="EX25" s="22">
        <v>1927.0819624814319</v>
      </c>
      <c r="EY25" s="101">
        <v>1715.2012971128636</v>
      </c>
      <c r="EZ25" s="101">
        <v>1689.8646997661822</v>
      </c>
      <c r="FA25" s="101">
        <v>1745.3346798613989</v>
      </c>
      <c r="FB25" s="101">
        <v>1716.629458128916</v>
      </c>
      <c r="FC25" s="101">
        <v>1779.3531718081103</v>
      </c>
      <c r="FD25" s="101">
        <v>1763.4838629411308</v>
      </c>
      <c r="FE25" s="101">
        <v>1720.1281688514819</v>
      </c>
      <c r="FF25" s="22">
        <v>1038.9137004485835</v>
      </c>
      <c r="FG25" s="22">
        <v>1047.3083723776751</v>
      </c>
      <c r="FH25" s="22">
        <v>1080.1210476167851</v>
      </c>
      <c r="FI25" s="22">
        <v>1089.6318321865858</v>
      </c>
      <c r="FJ25" s="22">
        <v>1167.9289309157082</v>
      </c>
      <c r="FK25" s="22">
        <v>1146.4075555496893</v>
      </c>
      <c r="FL25" s="22">
        <v>1293.27154583232</v>
      </c>
      <c r="FM25" s="101">
        <v>912.37961380810737</v>
      </c>
      <c r="FN25" s="101">
        <v>918.89392555835138</v>
      </c>
      <c r="FO25" s="101">
        <v>923.31577755574688</v>
      </c>
      <c r="FP25" s="101">
        <v>930.69619887541137</v>
      </c>
      <c r="FQ25" s="101">
        <v>1015.0115201451548</v>
      </c>
      <c r="FR25" s="101">
        <v>1013.0916922134729</v>
      </c>
      <c r="FS25" s="101">
        <v>1081.6546328278484</v>
      </c>
      <c r="FT25" s="13"/>
      <c r="FU25" s="17">
        <v>2832.7266240716713</v>
      </c>
      <c r="FV25" s="17">
        <v>2733.769882769474</v>
      </c>
      <c r="FW25" s="17">
        <v>3039.5861762929603</v>
      </c>
      <c r="FX25" s="22">
        <v>2927.4726528337665</v>
      </c>
      <c r="FY25" s="22">
        <v>2986.6367860640644</v>
      </c>
      <c r="FZ25" s="22">
        <v>2848.2915091496916</v>
      </c>
      <c r="GA25" s="22">
        <v>3088.9499373734429</v>
      </c>
      <c r="GB25" s="101">
        <v>2651.9110519138694</v>
      </c>
      <c r="GC25" s="101">
        <v>2564.1135255725703</v>
      </c>
      <c r="GD25" s="101">
        <v>2814.0661326068544</v>
      </c>
      <c r="GE25" s="101">
        <v>2714.595496250065</v>
      </c>
      <c r="GF25" s="101">
        <v>2781.8267122838643</v>
      </c>
      <c r="GG25" s="101">
        <v>2669.8814357815932</v>
      </c>
      <c r="GH25" s="101">
        <v>2789.7063334818445</v>
      </c>
      <c r="GI25" s="22">
        <v>1752.3627511945892</v>
      </c>
      <c r="GJ25" s="22">
        <v>1722.9400858207991</v>
      </c>
      <c r="GK25" s="22">
        <v>1910.3001198523987</v>
      </c>
      <c r="GL25" s="22">
        <v>1876.9655673882812</v>
      </c>
      <c r="GM25" s="22">
        <v>1976.4194279295118</v>
      </c>
      <c r="GN25" s="22">
        <v>1873.450813161825</v>
      </c>
      <c r="GO25" s="22">
        <v>2231.49516264361</v>
      </c>
      <c r="GP25" s="101">
        <v>1570.3390149411737</v>
      </c>
      <c r="GQ25" s="101">
        <v>1546.9352721741072</v>
      </c>
      <c r="GR25" s="101">
        <v>1684.1740166924521</v>
      </c>
      <c r="GS25" s="101">
        <v>1657.6586319978881</v>
      </c>
      <c r="GT25" s="101">
        <v>1765.333069271868</v>
      </c>
      <c r="GU25" s="101">
        <v>1689.0191864265469</v>
      </c>
      <c r="GV25" s="101">
        <v>1931.7188537238535</v>
      </c>
      <c r="GW25" s="13"/>
      <c r="GX25" s="17">
        <v>2371.5049603147222</v>
      </c>
      <c r="GY25" s="17">
        <v>2282.8396114964598</v>
      </c>
      <c r="GZ25" s="17">
        <v>2519.678581359427</v>
      </c>
      <c r="HA25" s="22">
        <v>2419.2247412880724</v>
      </c>
      <c r="HB25" s="22">
        <v>2527.023488360132</v>
      </c>
      <c r="HC25" s="22">
        <v>2433.4962126051882</v>
      </c>
      <c r="HD25" s="22">
        <v>2642.6543406442784</v>
      </c>
      <c r="HE25" s="101">
        <v>2195.6555317120547</v>
      </c>
      <c r="HF25" s="101">
        <v>2117.5034723069543</v>
      </c>
      <c r="HG25" s="101">
        <v>2300.9070163504543</v>
      </c>
      <c r="HH25" s="101">
        <v>2212.3642588768575</v>
      </c>
      <c r="HI25" s="101">
        <v>2328.53393890703</v>
      </c>
      <c r="HJ25" s="101">
        <v>2260.9349921948133</v>
      </c>
      <c r="HK25" s="101">
        <v>2358.7773649236788</v>
      </c>
      <c r="HL25" s="22">
        <v>1487.9743564819028</v>
      </c>
      <c r="HM25" s="22">
        <v>1456.5568720327328</v>
      </c>
      <c r="HN25" s="22">
        <v>1602.1862916376031</v>
      </c>
      <c r="HO25" s="22">
        <v>1566.5916991573954</v>
      </c>
      <c r="HP25" s="22">
        <v>1700.217175210445</v>
      </c>
      <c r="HQ25" s="22">
        <v>1630.2526433589242</v>
      </c>
      <c r="HR25" s="22">
        <v>1938.8663166110371</v>
      </c>
      <c r="HS25" s="101">
        <v>1301.4990091295144</v>
      </c>
      <c r="HT25" s="101">
        <v>1281.494999131477</v>
      </c>
      <c r="HU25" s="101">
        <v>1372.5297042620334</v>
      </c>
      <c r="HV25" s="101">
        <v>1349.8660634157384</v>
      </c>
      <c r="HW25" s="101">
        <v>1488.9992532644831</v>
      </c>
      <c r="HX25" s="101">
        <v>1445.6459879586375</v>
      </c>
      <c r="HY25" s="101">
        <v>1648.2032130005116</v>
      </c>
      <c r="HZ25" s="13"/>
      <c r="IA25" s="17">
        <v>2929.8682186820611</v>
      </c>
      <c r="IB25" s="17">
        <v>2822.1553742126075</v>
      </c>
      <c r="IC25" s="17">
        <v>3133.321963656374</v>
      </c>
      <c r="ID25" s="22">
        <v>3011.2881703405305</v>
      </c>
      <c r="IE25" s="22">
        <v>3094.4442131016781</v>
      </c>
      <c r="IF25" s="22">
        <v>2958.4887144252457</v>
      </c>
      <c r="IG25" s="22">
        <v>3187.6613001430387</v>
      </c>
      <c r="IH25" s="101">
        <v>2741.5061631325666</v>
      </c>
      <c r="II25" s="101">
        <v>2646.1520756644177</v>
      </c>
      <c r="IJ25" s="101">
        <v>2899.6604049219345</v>
      </c>
      <c r="IK25" s="101">
        <v>2791.6285257228856</v>
      </c>
      <c r="IL25" s="101">
        <v>2882.251064454585</v>
      </c>
      <c r="IM25" s="101">
        <v>2772.9463757422195</v>
      </c>
      <c r="IN25" s="101">
        <v>2876.0901182928474</v>
      </c>
      <c r="IO25" s="22">
        <v>1781.0498408580656</v>
      </c>
      <c r="IP25" s="22">
        <v>1748.3722785049845</v>
      </c>
      <c r="IQ25" s="22">
        <v>1939.2862462671619</v>
      </c>
      <c r="IR25" s="22">
        <v>1902.2640423702778</v>
      </c>
      <c r="IS25" s="22">
        <v>2024.8363387336119</v>
      </c>
      <c r="IT25" s="22">
        <v>1922.1954459279282</v>
      </c>
      <c r="IU25" s="22">
        <v>2296.3970677343186</v>
      </c>
      <c r="IV25" s="101">
        <v>1585.7110429492998</v>
      </c>
      <c r="IW25" s="101">
        <v>1563.3584253683919</v>
      </c>
      <c r="IX25" s="101">
        <v>1699.1956717317751</v>
      </c>
      <c r="IY25" s="101">
        <v>1673.8711644515827</v>
      </c>
      <c r="IZ25" s="101">
        <v>1803.1993049039975</v>
      </c>
      <c r="JA25" s="101">
        <v>1727.1623820605357</v>
      </c>
      <c r="JB25" s="101">
        <v>1980.7941982207306</v>
      </c>
      <c r="JC25" s="13"/>
      <c r="JD25" s="17">
        <v>1909.5095671322229</v>
      </c>
      <c r="JE25" s="17">
        <v>1860.865400685984</v>
      </c>
      <c r="JF25" s="17">
        <v>1972.7364034506143</v>
      </c>
      <c r="JG25" s="22">
        <v>1917.6247574499739</v>
      </c>
      <c r="JH25" s="22">
        <v>2012.8341625097887</v>
      </c>
      <c r="JI25" s="22">
        <v>1976.6321732680865</v>
      </c>
      <c r="JJ25" s="22">
        <v>2006.4838088108836</v>
      </c>
      <c r="JK25" s="101">
        <v>1816.6005769557605</v>
      </c>
      <c r="JL25" s="101">
        <v>1769.5887959615225</v>
      </c>
      <c r="JM25" s="101">
        <v>1851.2217399632698</v>
      </c>
      <c r="JN25" s="101">
        <v>1797.9595130346249</v>
      </c>
      <c r="JO25" s="101">
        <v>1900.72588095279</v>
      </c>
      <c r="JP25" s="101">
        <v>1882.9322632800415</v>
      </c>
      <c r="JQ25" s="101">
        <v>1840.8812567830726</v>
      </c>
      <c r="JR25" s="22">
        <v>1130.7651826436249</v>
      </c>
      <c r="JS25" s="22">
        <v>1122.2964213622251</v>
      </c>
      <c r="JT25" s="22">
        <v>1162.6880100759738</v>
      </c>
      <c r="JU25" s="22">
        <v>1153.0932856125557</v>
      </c>
      <c r="JV25" s="22">
        <v>1266.7851164458434</v>
      </c>
      <c r="JW25" s="22">
        <v>1254.4345971914433</v>
      </c>
      <c r="JX25" s="22">
        <v>1374.5005227917895</v>
      </c>
      <c r="JY25" s="101">
        <v>1038.4767923992522</v>
      </c>
      <c r="JZ25" s="101">
        <v>1030.9387852565285</v>
      </c>
      <c r="KA25" s="101">
        <v>1043.0895383022901</v>
      </c>
      <c r="KB25" s="101">
        <v>1034.5493162869896</v>
      </c>
      <c r="KC25" s="101">
        <v>1147.4254006431493</v>
      </c>
      <c r="KD25" s="101">
        <v>1153.3395437117272</v>
      </c>
      <c r="KE25" s="101">
        <v>1207.933228321215</v>
      </c>
      <c r="KF25" s="13"/>
    </row>
    <row r="26" spans="2:292" ht="18">
      <c r="B26" s="4" t="str">
        <f>$B$64</f>
        <v>Gas Furnace Packaged Unit: 14 SEER, 80 AFUE Furnace</v>
      </c>
      <c r="C26" s="17">
        <v>1338.6820129555349</v>
      </c>
      <c r="D26" s="17">
        <v>1243.5715443083091</v>
      </c>
      <c r="E26" s="17">
        <v>1315.5801595239698</v>
      </c>
      <c r="F26" s="22">
        <v>1207.824289458139</v>
      </c>
      <c r="G26" s="22">
        <v>1345.3325781042652</v>
      </c>
      <c r="H26" s="22">
        <v>1378.1378419336957</v>
      </c>
      <c r="I26" s="22">
        <v>1315.2061491791428</v>
      </c>
      <c r="J26" s="101">
        <v>1314.6919529087861</v>
      </c>
      <c r="K26" s="101">
        <v>1224.5233725142648</v>
      </c>
      <c r="L26" s="101">
        <v>1286.826454596699</v>
      </c>
      <c r="M26" s="101">
        <v>1184.6695209677644</v>
      </c>
      <c r="N26" s="101">
        <v>1319.4164718953159</v>
      </c>
      <c r="O26" s="101">
        <v>1354.6290803843813</v>
      </c>
      <c r="P26" s="101">
        <v>1278.9977955959935</v>
      </c>
      <c r="Q26" s="22">
        <v>820.9652010027387</v>
      </c>
      <c r="R26" s="22">
        <v>807.70078282884253</v>
      </c>
      <c r="S26" s="22">
        <v>790.1643431439893</v>
      </c>
      <c r="T26" s="22">
        <v>775.13635577756963</v>
      </c>
      <c r="U26" s="22">
        <v>859.11506858074858</v>
      </c>
      <c r="V26" s="22">
        <v>889.81146352594317</v>
      </c>
      <c r="W26" s="22">
        <v>879.7689309445791</v>
      </c>
      <c r="X26" s="101">
        <v>807.49828415137085</v>
      </c>
      <c r="Y26" s="101">
        <v>795.29396654905156</v>
      </c>
      <c r="Z26" s="101">
        <v>774.60804708813589</v>
      </c>
      <c r="AA26" s="101">
        <v>760.78110584284764</v>
      </c>
      <c r="AB26" s="101">
        <v>843.13608007716084</v>
      </c>
      <c r="AC26" s="101">
        <v>874.48924009394557</v>
      </c>
      <c r="AD26" s="101">
        <v>856.40766520819943</v>
      </c>
      <c r="AE26" s="18"/>
      <c r="AF26" s="17">
        <v>1833.0098869965241</v>
      </c>
      <c r="AG26" s="17">
        <v>1804.3931327801204</v>
      </c>
      <c r="AH26" s="17">
        <v>1916.398337635957</v>
      </c>
      <c r="AI26" s="22">
        <v>1883.9768461544477</v>
      </c>
      <c r="AJ26" s="22">
        <v>1939.9195367049545</v>
      </c>
      <c r="AK26" s="22">
        <v>1893.1678245227001</v>
      </c>
      <c r="AL26" s="22">
        <v>2012.369104657058</v>
      </c>
      <c r="AM26" s="101">
        <v>1696.0756455599746</v>
      </c>
      <c r="AN26" s="101">
        <v>1668.7444150613994</v>
      </c>
      <c r="AO26" s="101">
        <v>1743.9819994267316</v>
      </c>
      <c r="AP26" s="101">
        <v>1713.0169483210893</v>
      </c>
      <c r="AQ26" s="101">
        <v>1782.4081095772458</v>
      </c>
      <c r="AR26" s="101">
        <v>1758.3241826811827</v>
      </c>
      <c r="AS26" s="101">
        <v>1794.18789709199</v>
      </c>
      <c r="AT26" s="22">
        <v>1120.8001293051364</v>
      </c>
      <c r="AU26" s="22">
        <v>1131.6691775190716</v>
      </c>
      <c r="AV26" s="22">
        <v>1177.0822123260559</v>
      </c>
      <c r="AW26" s="22">
        <v>1189.3963535950279</v>
      </c>
      <c r="AX26" s="22">
        <v>1264.5015521227676</v>
      </c>
      <c r="AY26" s="22">
        <v>1235.0404303585028</v>
      </c>
      <c r="AZ26" s="22">
        <v>1408.3928725372873</v>
      </c>
      <c r="BA26" s="101">
        <v>982.55259757862939</v>
      </c>
      <c r="BB26" s="101">
        <v>993.64718757054891</v>
      </c>
      <c r="BC26" s="101">
        <v>1004.1206316024434</v>
      </c>
      <c r="BD26" s="101">
        <v>1016.6903015305478</v>
      </c>
      <c r="BE26" s="101">
        <v>1102.3472644477424</v>
      </c>
      <c r="BF26" s="101">
        <v>1095.3754646972066</v>
      </c>
      <c r="BG26" s="101">
        <v>1192.0786216687745</v>
      </c>
      <c r="BH26" s="13"/>
      <c r="BI26" s="17">
        <v>1420.7143025255107</v>
      </c>
      <c r="BJ26" s="17">
        <v>1350.4405375604363</v>
      </c>
      <c r="BK26" s="17">
        <v>1432.4381536273218</v>
      </c>
      <c r="BL26" s="22">
        <v>1352.8211483247967</v>
      </c>
      <c r="BM26" s="22">
        <v>1439.8657586931829</v>
      </c>
      <c r="BN26" s="22">
        <v>1446.3476826738731</v>
      </c>
      <c r="BO26" s="22">
        <v>1435.6401044127178</v>
      </c>
      <c r="BP26" s="101">
        <v>1356.1258044618207</v>
      </c>
      <c r="BQ26" s="101">
        <v>1286.4223425989585</v>
      </c>
      <c r="BR26" s="101">
        <v>1349.5621253807437</v>
      </c>
      <c r="BS26" s="101">
        <v>1270.5912477637905</v>
      </c>
      <c r="BT26" s="101">
        <v>1363.2861669348301</v>
      </c>
      <c r="BU26" s="101">
        <v>1381.5935109355146</v>
      </c>
      <c r="BV26" s="101">
        <v>1332.394914939558</v>
      </c>
      <c r="BW26" s="22">
        <v>818.33717137426117</v>
      </c>
      <c r="BX26" s="22">
        <v>805.33047197725432</v>
      </c>
      <c r="BY26" s="22">
        <v>811.07179026654546</v>
      </c>
      <c r="BZ26" s="22">
        <v>796.33578664735194</v>
      </c>
      <c r="CA26" s="22">
        <v>882.64219982911175</v>
      </c>
      <c r="CB26" s="22">
        <v>897.28386777904882</v>
      </c>
      <c r="CC26" s="22">
        <v>937.20698605842858</v>
      </c>
      <c r="CD26" s="101">
        <v>771.50334998597748</v>
      </c>
      <c r="CE26" s="101">
        <v>761.86500546240188</v>
      </c>
      <c r="CF26" s="101">
        <v>751.03558648122589</v>
      </c>
      <c r="CG26" s="101">
        <v>740.11577697020289</v>
      </c>
      <c r="CH26" s="101">
        <v>819.97100963125956</v>
      </c>
      <c r="CI26" s="101">
        <v>842.56054693877832</v>
      </c>
      <c r="CJ26" s="101">
        <v>855.40807287318898</v>
      </c>
      <c r="CK26" s="13"/>
      <c r="CL26" s="17">
        <v>1881.4892286568834</v>
      </c>
      <c r="CM26" s="17">
        <v>1857.6142238511372</v>
      </c>
      <c r="CN26" s="17">
        <v>1970.8703665836624</v>
      </c>
      <c r="CO26" s="22">
        <v>1943.8210632602688</v>
      </c>
      <c r="CP26" s="22">
        <v>1986.6093085860923</v>
      </c>
      <c r="CQ26" s="22">
        <v>1933.7019135207906</v>
      </c>
      <c r="CR26" s="22">
        <v>2041.6699612805344</v>
      </c>
      <c r="CS26" s="101">
        <v>1746.8227931555466</v>
      </c>
      <c r="CT26" s="101">
        <v>1723.6265480348932</v>
      </c>
      <c r="CU26" s="101">
        <v>1799.7263451197639</v>
      </c>
      <c r="CV26" s="101">
        <v>1773.4460458973151</v>
      </c>
      <c r="CW26" s="101">
        <v>1830.2441689239431</v>
      </c>
      <c r="CX26" s="101">
        <v>1800.5521852532406</v>
      </c>
      <c r="CY26" s="101">
        <v>1820.960984983974</v>
      </c>
      <c r="CZ26" s="22">
        <v>1131.3364670689275</v>
      </c>
      <c r="DA26" s="22">
        <v>1141.570273910861</v>
      </c>
      <c r="DB26" s="22">
        <v>1193.1101918121112</v>
      </c>
      <c r="DC26" s="22">
        <v>1204.7046332655382</v>
      </c>
      <c r="DD26" s="22">
        <v>1273.509926140413</v>
      </c>
      <c r="DE26" s="22">
        <v>1239.8293561492201</v>
      </c>
      <c r="DF26" s="22">
        <v>1423.5419290896873</v>
      </c>
      <c r="DG26" s="101">
        <v>991.91558855020276</v>
      </c>
      <c r="DH26" s="101">
        <v>1000.6087467349505</v>
      </c>
      <c r="DI26" s="101">
        <v>1017.9012370496479</v>
      </c>
      <c r="DJ26" s="101">
        <v>1027.7501930808874</v>
      </c>
      <c r="DK26" s="101">
        <v>1107.794354566968</v>
      </c>
      <c r="DL26" s="101">
        <v>1097.3108801075039</v>
      </c>
      <c r="DM26" s="101">
        <v>1199.9086630152067</v>
      </c>
      <c r="DN26" s="13"/>
      <c r="DO26" s="17">
        <v>1380.3976318157968</v>
      </c>
      <c r="DP26" s="17">
        <v>1308.6249282526678</v>
      </c>
      <c r="DQ26" s="17">
        <v>1383.2709563853955</v>
      </c>
      <c r="DR26" s="22">
        <v>1301.9557212759275</v>
      </c>
      <c r="DS26" s="22">
        <v>1394.050905529976</v>
      </c>
      <c r="DT26" s="22">
        <v>1407.8167350364367</v>
      </c>
      <c r="DU26" s="22">
        <v>1385.5763568530306</v>
      </c>
      <c r="DV26" s="101">
        <v>1323.2947835938405</v>
      </c>
      <c r="DW26" s="101">
        <v>1252.1534299987959</v>
      </c>
      <c r="DX26" s="101">
        <v>1310.3319143465892</v>
      </c>
      <c r="DY26" s="101">
        <v>1229.7319702675818</v>
      </c>
      <c r="DZ26" s="101">
        <v>1327.1200553769611</v>
      </c>
      <c r="EA26" s="101">
        <v>1350.9042965790554</v>
      </c>
      <c r="EB26" s="101">
        <v>1296.6440650384454</v>
      </c>
      <c r="EC26" s="22">
        <v>792.05858125067323</v>
      </c>
      <c r="ED26" s="22">
        <v>783.80781216368166</v>
      </c>
      <c r="EE26" s="22">
        <v>782.94177570128977</v>
      </c>
      <c r="EF26" s="22">
        <v>773.59402655940994</v>
      </c>
      <c r="EG26" s="22">
        <v>856.56324630840436</v>
      </c>
      <c r="EH26" s="22">
        <v>872.54156631198623</v>
      </c>
      <c r="EI26" s="22">
        <v>908.09207189303015</v>
      </c>
      <c r="EJ26" s="101">
        <v>753.20750795141487</v>
      </c>
      <c r="EK26" s="101">
        <v>747.20086261200527</v>
      </c>
      <c r="EL26" s="101">
        <v>733.0013050222218</v>
      </c>
      <c r="EM26" s="101">
        <v>726.19604684264402</v>
      </c>
      <c r="EN26" s="101">
        <v>803.57495051073658</v>
      </c>
      <c r="EO26" s="101">
        <v>825.7653910529018</v>
      </c>
      <c r="EP26" s="101">
        <v>838.83596991156071</v>
      </c>
      <c r="EQ26" s="13"/>
      <c r="ER26" s="17">
        <v>1843.5741157599143</v>
      </c>
      <c r="ES26" s="17">
        <v>1816.644988239324</v>
      </c>
      <c r="ET26" s="17">
        <v>1905.7749407174417</v>
      </c>
      <c r="EU26" s="22">
        <v>1875.265454144967</v>
      </c>
      <c r="EV26" s="22">
        <v>1925.7482530322768</v>
      </c>
      <c r="EW26" s="22">
        <v>1890.1531890190863</v>
      </c>
      <c r="EX26" s="22">
        <v>1933.2108221347964</v>
      </c>
      <c r="EY26" s="101">
        <v>1718.265740348281</v>
      </c>
      <c r="EZ26" s="101">
        <v>1692.9059788845705</v>
      </c>
      <c r="FA26" s="101">
        <v>1749.0715900053719</v>
      </c>
      <c r="FB26" s="101">
        <v>1720.3401243733442</v>
      </c>
      <c r="FC26" s="101">
        <v>1782.6768456248565</v>
      </c>
      <c r="FD26" s="101">
        <v>1766.3831099324045</v>
      </c>
      <c r="FE26" s="101">
        <v>1724.3566731963376</v>
      </c>
      <c r="FF26" s="22">
        <v>1043.2065547068771</v>
      </c>
      <c r="FG26" s="22">
        <v>1051.4557074485012</v>
      </c>
      <c r="FH26" s="22">
        <v>1085.4325839674316</v>
      </c>
      <c r="FI26" s="22">
        <v>1094.7785018629338</v>
      </c>
      <c r="FJ26" s="22">
        <v>1172.6889880286953</v>
      </c>
      <c r="FK26" s="22">
        <v>1150.5232792132713</v>
      </c>
      <c r="FL26" s="22">
        <v>1299.400405485685</v>
      </c>
      <c r="FM26" s="101">
        <v>915.44665528870007</v>
      </c>
      <c r="FN26" s="101">
        <v>921.87031811551822</v>
      </c>
      <c r="FO26" s="101">
        <v>927.05563139428398</v>
      </c>
      <c r="FP26" s="101">
        <v>934.33335157333647</v>
      </c>
      <c r="FQ26" s="101">
        <v>1018.3351939619026</v>
      </c>
      <c r="FR26" s="101">
        <v>1015.9909392047456</v>
      </c>
      <c r="FS26" s="101">
        <v>1085.8831371727047</v>
      </c>
      <c r="FT26" s="13"/>
      <c r="FU26" s="17">
        <v>2898.148663320073</v>
      </c>
      <c r="FV26" s="17">
        <v>2797.7040009645903</v>
      </c>
      <c r="FW26" s="17">
        <v>3119.2211335933075</v>
      </c>
      <c r="FX26" s="22">
        <v>3005.4218627083378</v>
      </c>
      <c r="FY26" s="22">
        <v>3058.4906728073088</v>
      </c>
      <c r="FZ26" s="22">
        <v>2910.7975284475533</v>
      </c>
      <c r="GA26" s="22">
        <v>3179.1042614328685</v>
      </c>
      <c r="GB26" s="101">
        <v>2704.2885645398437</v>
      </c>
      <c r="GC26" s="101">
        <v>2616.0388771613048</v>
      </c>
      <c r="GD26" s="101">
        <v>2877.2767267648119</v>
      </c>
      <c r="GE26" s="101">
        <v>2777.293812352088</v>
      </c>
      <c r="GF26" s="101">
        <v>2838.435220380059</v>
      </c>
      <c r="GG26" s="101">
        <v>2719.524213328054</v>
      </c>
      <c r="GH26" s="101">
        <v>2860.2191632418512</v>
      </c>
      <c r="GI26" s="22">
        <v>1817.9563642121702</v>
      </c>
      <c r="GJ26" s="22">
        <v>1787.4777900978575</v>
      </c>
      <c r="GK26" s="22">
        <v>1990.1290010054352</v>
      </c>
      <c r="GL26" s="22">
        <v>1955.5981515756584</v>
      </c>
      <c r="GM26" s="22">
        <v>2048.2831434074269</v>
      </c>
      <c r="GN26" s="22">
        <v>1935.9657248235044</v>
      </c>
      <c r="GO26" s="22">
        <v>2321.6616705809965</v>
      </c>
      <c r="GP26" s="101">
        <v>1622.1783606051229</v>
      </c>
      <c r="GQ26" s="101">
        <v>1598.4526807559307</v>
      </c>
      <c r="GR26" s="101">
        <v>1746.7739475541614</v>
      </c>
      <c r="GS26" s="101">
        <v>1719.893822669746</v>
      </c>
      <c r="GT26" s="101">
        <v>1821.9335671581332</v>
      </c>
      <c r="GU26" s="101">
        <v>1738.6565201710662</v>
      </c>
      <c r="GV26" s="101">
        <v>2002.2220877869195</v>
      </c>
      <c r="GW26" s="13"/>
      <c r="GX26" s="17">
        <v>2384.5865209550589</v>
      </c>
      <c r="GY26" s="17">
        <v>2295.976636028694</v>
      </c>
      <c r="GZ26" s="17">
        <v>2535.9223995801685</v>
      </c>
      <c r="HA26" s="22">
        <v>2435.531397596078</v>
      </c>
      <c r="HB26" s="22">
        <v>2541.7923196669985</v>
      </c>
      <c r="HC26" s="22">
        <v>2446.3459346440964</v>
      </c>
      <c r="HD26" s="22">
        <v>2662.0947369222972</v>
      </c>
      <c r="HE26" s="101">
        <v>2223.0054860422738</v>
      </c>
      <c r="HF26" s="101">
        <v>2144.1560165208261</v>
      </c>
      <c r="HG26" s="101">
        <v>2334.7087803766744</v>
      </c>
      <c r="HH26" s="101">
        <v>2245.3758887049366</v>
      </c>
      <c r="HI26" s="101">
        <v>2359.017613661365</v>
      </c>
      <c r="HJ26" s="101">
        <v>2287.6642287080372</v>
      </c>
      <c r="HK26" s="101">
        <v>2399.1032662489356</v>
      </c>
      <c r="HL26" s="22">
        <v>1501.0946657165041</v>
      </c>
      <c r="HM26" s="22">
        <v>1469.4774708936495</v>
      </c>
      <c r="HN26" s="22">
        <v>1618.4740102674955</v>
      </c>
      <c r="HO26" s="22">
        <v>1582.6531549438459</v>
      </c>
      <c r="HP26" s="22">
        <v>1714.9860065173079</v>
      </c>
      <c r="HQ26" s="22">
        <v>1643.1023653978311</v>
      </c>
      <c r="HR26" s="22">
        <v>1958.3067128890582</v>
      </c>
      <c r="HS26" s="101">
        <v>1328.9739592518454</v>
      </c>
      <c r="HT26" s="101">
        <v>1307.1201030056341</v>
      </c>
      <c r="HU26" s="101">
        <v>1406.4603231020503</v>
      </c>
      <c r="HV26" s="101">
        <v>1381.7008899124423</v>
      </c>
      <c r="HW26" s="101">
        <v>1519.7546852459975</v>
      </c>
      <c r="HX26" s="101">
        <v>1472.6210917394958</v>
      </c>
      <c r="HY26" s="101">
        <v>1688.6895377390586</v>
      </c>
      <c r="HZ26" s="13"/>
      <c r="IA26" s="17">
        <v>3003.3792029534834</v>
      </c>
      <c r="IB26" s="17">
        <v>2895.2983359261084</v>
      </c>
      <c r="IC26" s="17">
        <v>3222.3087807578809</v>
      </c>
      <c r="ID26" s="22">
        <v>3099.8580344872576</v>
      </c>
      <c r="IE26" s="22">
        <v>3174.5559788021751</v>
      </c>
      <c r="IF26" s="22">
        <v>3028.7505493765971</v>
      </c>
      <c r="IG26" s="22">
        <v>3289.6493022095287</v>
      </c>
      <c r="IH26" s="101">
        <v>2799.3410978985053</v>
      </c>
      <c r="II26" s="101">
        <v>2702.6865769313408</v>
      </c>
      <c r="IJ26" s="101">
        <v>2969.1314175226603</v>
      </c>
      <c r="IK26" s="101">
        <v>2859.6262058383218</v>
      </c>
      <c r="IL26" s="101">
        <v>2944.6902844134911</v>
      </c>
      <c r="IM26" s="101">
        <v>2828.1663314159882</v>
      </c>
      <c r="IN26" s="101">
        <v>2955.2781324692687</v>
      </c>
      <c r="IO26" s="22">
        <v>1855.2632871211426</v>
      </c>
      <c r="IP26" s="22">
        <v>1821.4150594594062</v>
      </c>
      <c r="IQ26" s="22">
        <v>2029.0059166478904</v>
      </c>
      <c r="IR26" s="22">
        <v>1990.6574017708949</v>
      </c>
      <c r="IS26" s="22">
        <v>2106.2899707988831</v>
      </c>
      <c r="IT26" s="22">
        <v>1993.6713093710482</v>
      </c>
      <c r="IU26" s="22">
        <v>2399.1771988074975</v>
      </c>
      <c r="IV26" s="101">
        <v>1644.6102463450177</v>
      </c>
      <c r="IW26" s="101">
        <v>1620.8662065044025</v>
      </c>
      <c r="IX26" s="101">
        <v>1769.8109857428774</v>
      </c>
      <c r="IY26" s="101">
        <v>1742.9100598164869</v>
      </c>
      <c r="IZ26" s="101">
        <v>1866.9476449152025</v>
      </c>
      <c r="JA26" s="101">
        <v>1783.5667396124425</v>
      </c>
      <c r="JB26" s="101">
        <v>2060.7550106383683</v>
      </c>
      <c r="JC26" s="13"/>
      <c r="JD26" s="17">
        <v>1924.8647188923278</v>
      </c>
      <c r="JE26" s="17">
        <v>1876.2518710245561</v>
      </c>
      <c r="JF26" s="17">
        <v>1991.9772049164228</v>
      </c>
      <c r="JG26" s="22">
        <v>1936.901041452249</v>
      </c>
      <c r="JH26" s="22">
        <v>2030.2840733735748</v>
      </c>
      <c r="JI26" s="22">
        <v>1991.5483963139991</v>
      </c>
      <c r="JJ26" s="22">
        <v>2028.9283299527915</v>
      </c>
      <c r="JK26" s="101">
        <v>1827.6541839448914</v>
      </c>
      <c r="JL26" s="101">
        <v>1780.87021698534</v>
      </c>
      <c r="JM26" s="101">
        <v>1864.9245159806655</v>
      </c>
      <c r="JN26" s="101">
        <v>1811.9203920754856</v>
      </c>
      <c r="JO26" s="101">
        <v>1913.0542482490625</v>
      </c>
      <c r="JP26" s="101">
        <v>1893.5905327751218</v>
      </c>
      <c r="JQ26" s="101">
        <v>1856.660080452358</v>
      </c>
      <c r="JR26" s="22">
        <v>1145.8303321304686</v>
      </c>
      <c r="JS26" s="22">
        <v>1137.2244567944426</v>
      </c>
      <c r="JT26" s="22">
        <v>1181.6002520496438</v>
      </c>
      <c r="JU26" s="22">
        <v>1171.850183548235</v>
      </c>
      <c r="JV26" s="22">
        <v>1284.2350273096213</v>
      </c>
      <c r="JW26" s="22">
        <v>1269.3508202373555</v>
      </c>
      <c r="JX26" s="22">
        <v>1396.9450439336924</v>
      </c>
      <c r="JY26" s="101">
        <v>1049.2541191867715</v>
      </c>
      <c r="JZ26" s="101">
        <v>1041.5745700849345</v>
      </c>
      <c r="KA26" s="101">
        <v>1056.4793013156391</v>
      </c>
      <c r="KB26" s="101">
        <v>1047.7787186463386</v>
      </c>
      <c r="KC26" s="101">
        <v>1159.7537679394168</v>
      </c>
      <c r="KD26" s="101">
        <v>1163.9978132068072</v>
      </c>
      <c r="KE26" s="101">
        <v>1223.7120519904981</v>
      </c>
      <c r="KF26" s="13"/>
    </row>
    <row r="27" spans="2:292">
      <c r="AE27" s="75"/>
      <c r="BH27" s="75"/>
      <c r="CK27" s="75"/>
      <c r="DN27" s="75"/>
      <c r="EQ27" s="75"/>
      <c r="FT27" s="75"/>
      <c r="GW27" s="75"/>
      <c r="HZ27" s="75"/>
      <c r="JC27" s="75"/>
    </row>
    <row r="28" spans="2:292">
      <c r="B28" s="4" t="s">
        <v>8</v>
      </c>
      <c r="C28" s="125">
        <f>$C$55</f>
        <v>1</v>
      </c>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20"/>
      <c r="AF28" s="125">
        <f>$C$56</f>
        <v>2</v>
      </c>
      <c r="AG28" s="126"/>
      <c r="AH28" s="126"/>
      <c r="AI28" s="126"/>
      <c r="AJ28" s="126"/>
      <c r="AK28" s="126"/>
      <c r="AL28" s="126"/>
      <c r="AM28" s="126"/>
      <c r="AN28" s="126"/>
      <c r="AO28" s="126"/>
      <c r="AP28" s="126"/>
      <c r="AQ28" s="126"/>
      <c r="AR28" s="126"/>
      <c r="AS28" s="126"/>
      <c r="AT28" s="126"/>
      <c r="AU28" s="126"/>
      <c r="AV28" s="126"/>
      <c r="AW28" s="126"/>
      <c r="AX28" s="126"/>
      <c r="AY28" s="126"/>
      <c r="AZ28" s="126"/>
      <c r="BA28" s="126"/>
      <c r="BB28" s="126"/>
      <c r="BC28" s="126"/>
      <c r="BD28" s="126"/>
      <c r="BE28" s="126"/>
      <c r="BF28" s="126"/>
      <c r="BG28" s="126"/>
      <c r="BH28" s="20"/>
      <c r="BI28" s="125">
        <f>$C$57</f>
        <v>3</v>
      </c>
      <c r="BJ28" s="126"/>
      <c r="BK28" s="126"/>
      <c r="BL28" s="126"/>
      <c r="BM28" s="126"/>
      <c r="BN28" s="126"/>
      <c r="BO28" s="126"/>
      <c r="BP28" s="126"/>
      <c r="BQ28" s="126"/>
      <c r="BR28" s="126"/>
      <c r="BS28" s="126"/>
      <c r="BT28" s="126"/>
      <c r="BU28" s="126"/>
      <c r="BV28" s="126"/>
      <c r="BW28" s="126"/>
      <c r="BX28" s="126"/>
      <c r="BY28" s="126"/>
      <c r="BZ28" s="126"/>
      <c r="CA28" s="126"/>
      <c r="CB28" s="126"/>
      <c r="CC28" s="126"/>
      <c r="CD28" s="126"/>
      <c r="CE28" s="126"/>
      <c r="CF28" s="126"/>
      <c r="CG28" s="126"/>
      <c r="CH28" s="126"/>
      <c r="CI28" s="126"/>
      <c r="CJ28" s="126"/>
      <c r="CK28" s="20"/>
      <c r="CL28" s="125">
        <f>$C$58</f>
        <v>4</v>
      </c>
      <c r="CM28" s="126"/>
      <c r="CN28" s="126"/>
      <c r="CO28" s="126"/>
      <c r="CP28" s="126"/>
      <c r="CQ28" s="126"/>
      <c r="CR28" s="126"/>
      <c r="CS28" s="126"/>
      <c r="CT28" s="126"/>
      <c r="CU28" s="126"/>
      <c r="CV28" s="126"/>
      <c r="CW28" s="126"/>
      <c r="CX28" s="126"/>
      <c r="CY28" s="126"/>
      <c r="CZ28" s="126"/>
      <c r="DA28" s="126"/>
      <c r="DB28" s="126"/>
      <c r="DC28" s="126"/>
      <c r="DD28" s="126"/>
      <c r="DE28" s="126"/>
      <c r="DF28" s="126"/>
      <c r="DG28" s="126"/>
      <c r="DH28" s="126"/>
      <c r="DI28" s="126"/>
      <c r="DJ28" s="126"/>
      <c r="DK28" s="126"/>
      <c r="DL28" s="126"/>
      <c r="DM28" s="126"/>
      <c r="DN28" s="11"/>
      <c r="DO28" s="125">
        <f>$C$59</f>
        <v>5</v>
      </c>
      <c r="DP28" s="126"/>
      <c r="DQ28" s="126"/>
      <c r="DR28" s="126"/>
      <c r="DS28" s="126"/>
      <c r="DT28" s="126"/>
      <c r="DU28" s="126"/>
      <c r="DV28" s="126"/>
      <c r="DW28" s="126"/>
      <c r="DX28" s="126"/>
      <c r="DY28" s="126"/>
      <c r="DZ28" s="126"/>
      <c r="EA28" s="126"/>
      <c r="EB28" s="126"/>
      <c r="EC28" s="126"/>
      <c r="ED28" s="126"/>
      <c r="EE28" s="126"/>
      <c r="EF28" s="126"/>
      <c r="EG28" s="126"/>
      <c r="EH28" s="126"/>
      <c r="EI28" s="126"/>
      <c r="EJ28" s="126"/>
      <c r="EK28" s="126"/>
      <c r="EL28" s="126"/>
      <c r="EM28" s="126"/>
      <c r="EN28" s="126"/>
      <c r="EO28" s="126"/>
      <c r="EP28" s="126"/>
      <c r="EQ28" s="12"/>
      <c r="ER28" s="125">
        <f>$C$60</f>
        <v>6</v>
      </c>
      <c r="ES28" s="126"/>
      <c r="ET28" s="126"/>
      <c r="EU28" s="126"/>
      <c r="EV28" s="126"/>
      <c r="EW28" s="126"/>
      <c r="EX28" s="126"/>
      <c r="EY28" s="126"/>
      <c r="EZ28" s="126"/>
      <c r="FA28" s="126"/>
      <c r="FB28" s="126"/>
      <c r="FC28" s="126"/>
      <c r="FD28" s="126"/>
      <c r="FE28" s="126"/>
      <c r="FF28" s="126"/>
      <c r="FG28" s="126"/>
      <c r="FH28" s="126"/>
      <c r="FI28" s="126"/>
      <c r="FJ28" s="126"/>
      <c r="FK28" s="126"/>
      <c r="FL28" s="126"/>
      <c r="FM28" s="126"/>
      <c r="FN28" s="126"/>
      <c r="FO28" s="126"/>
      <c r="FP28" s="126"/>
      <c r="FQ28" s="126"/>
      <c r="FR28" s="126"/>
      <c r="FS28" s="126"/>
      <c r="FT28" s="12"/>
      <c r="FU28" s="125">
        <f>$C$61</f>
        <v>11</v>
      </c>
      <c r="FV28" s="126"/>
      <c r="FW28" s="126"/>
      <c r="FX28" s="126"/>
      <c r="FY28" s="126"/>
      <c r="FZ28" s="126"/>
      <c r="GA28" s="126"/>
      <c r="GB28" s="126"/>
      <c r="GC28" s="126"/>
      <c r="GD28" s="126"/>
      <c r="GE28" s="126"/>
      <c r="GF28" s="126"/>
      <c r="GG28" s="126"/>
      <c r="GH28" s="126"/>
      <c r="GI28" s="126"/>
      <c r="GJ28" s="126"/>
      <c r="GK28" s="126"/>
      <c r="GL28" s="126"/>
      <c r="GM28" s="126"/>
      <c r="GN28" s="126"/>
      <c r="GO28" s="126"/>
      <c r="GP28" s="126"/>
      <c r="GQ28" s="126"/>
      <c r="GR28" s="126"/>
      <c r="GS28" s="126"/>
      <c r="GT28" s="126"/>
      <c r="GU28" s="126"/>
      <c r="GV28" s="126"/>
      <c r="GW28" s="12"/>
      <c r="GX28" s="125">
        <f>$C$62</f>
        <v>12</v>
      </c>
      <c r="GY28" s="126"/>
      <c r="GZ28" s="126"/>
      <c r="HA28" s="126"/>
      <c r="HB28" s="126"/>
      <c r="HC28" s="126"/>
      <c r="HD28" s="126"/>
      <c r="HE28" s="126"/>
      <c r="HF28" s="126"/>
      <c r="HG28" s="126"/>
      <c r="HH28" s="126"/>
      <c r="HI28" s="126"/>
      <c r="HJ28" s="126"/>
      <c r="HK28" s="126"/>
      <c r="HL28" s="126"/>
      <c r="HM28" s="126"/>
      <c r="HN28" s="126"/>
      <c r="HO28" s="126"/>
      <c r="HP28" s="126"/>
      <c r="HQ28" s="126"/>
      <c r="HR28" s="126"/>
      <c r="HS28" s="126"/>
      <c r="HT28" s="126"/>
      <c r="HU28" s="126"/>
      <c r="HV28" s="126"/>
      <c r="HW28" s="126"/>
      <c r="HX28" s="126"/>
      <c r="HY28" s="126"/>
      <c r="HZ28" s="12"/>
      <c r="IA28" s="125">
        <f>$C$63</f>
        <v>13</v>
      </c>
      <c r="IB28" s="126"/>
      <c r="IC28" s="126"/>
      <c r="ID28" s="126"/>
      <c r="IE28" s="126"/>
      <c r="IF28" s="126"/>
      <c r="IG28" s="126"/>
      <c r="IH28" s="126"/>
      <c r="II28" s="126"/>
      <c r="IJ28" s="126"/>
      <c r="IK28" s="126"/>
      <c r="IL28" s="126"/>
      <c r="IM28" s="126"/>
      <c r="IN28" s="126"/>
      <c r="IO28" s="126"/>
      <c r="IP28" s="126"/>
      <c r="IQ28" s="126"/>
      <c r="IR28" s="126"/>
      <c r="IS28" s="126"/>
      <c r="IT28" s="126"/>
      <c r="IU28" s="126"/>
      <c r="IV28" s="126"/>
      <c r="IW28" s="126"/>
      <c r="IX28" s="126"/>
      <c r="IY28" s="126"/>
      <c r="IZ28" s="126"/>
      <c r="JA28" s="126"/>
      <c r="JB28" s="126"/>
      <c r="JC28" s="12"/>
      <c r="JD28" s="125">
        <f>$C$64</f>
        <v>16</v>
      </c>
      <c r="JE28" s="126"/>
      <c r="JF28" s="126"/>
      <c r="JG28" s="126"/>
      <c r="JH28" s="126"/>
      <c r="JI28" s="126"/>
      <c r="JJ28" s="126"/>
      <c r="JK28" s="126"/>
      <c r="JL28" s="126"/>
      <c r="JM28" s="126"/>
      <c r="JN28" s="126"/>
      <c r="JO28" s="126"/>
      <c r="JP28" s="126"/>
      <c r="JQ28" s="126"/>
      <c r="JR28" s="126"/>
      <c r="JS28" s="126"/>
      <c r="JT28" s="126"/>
      <c r="JU28" s="126"/>
      <c r="JV28" s="126"/>
      <c r="JW28" s="126"/>
      <c r="JX28" s="126"/>
      <c r="JY28" s="126"/>
      <c r="JZ28" s="126"/>
      <c r="KA28" s="126"/>
      <c r="KB28" s="126"/>
      <c r="KC28" s="126"/>
      <c r="KD28" s="126"/>
      <c r="KE28" s="126"/>
    </row>
    <row r="29" spans="2:292">
      <c r="B29" s="4"/>
      <c r="C29" s="19" t="str">
        <f>$C$3</f>
        <v>Tiered (E1)-No-No</v>
      </c>
      <c r="D29" s="19" t="str">
        <f>$D$3</f>
        <v>Tiered (E1 - All-Electric)-No-No</v>
      </c>
      <c r="E29" s="19" t="str">
        <f>$E$3</f>
        <v>Time of Use (E-TOU-C)-No-No</v>
      </c>
      <c r="F29" s="19" t="str">
        <f>$F$3</f>
        <v>Time of Use (E-TOU-C - All-Electric)-No-No</v>
      </c>
      <c r="G29" s="19" t="str">
        <f>$G$3</f>
        <v>Time of Use (E-TOU-B)-No-No</v>
      </c>
      <c r="H29" s="19" t="str">
        <f>$H$3</f>
        <v>Time of Use (E-TOU-D)-No-No</v>
      </c>
      <c r="I29" s="19" t="str">
        <f>$I$3</f>
        <v>Electric Vehicle (EV-2A)-No-No</v>
      </c>
      <c r="J29" s="19" t="str">
        <f>$J$3</f>
        <v>Tiered (E1)-No-Yes</v>
      </c>
      <c r="K29" s="19" t="str">
        <f>$K$3</f>
        <v>Tiered (E1 - All-Electric)-No-Yes</v>
      </c>
      <c r="L29" s="19" t="str">
        <f>$L$3</f>
        <v>Time of Use (E-TOU-C)-No-Yes</v>
      </c>
      <c r="M29" s="19" t="str">
        <f>$M$3</f>
        <v>Time of Use (E-TOU-C - All-Electric)-No-Yes</v>
      </c>
      <c r="N29" s="19" t="str">
        <f>$N$3</f>
        <v>Time of Use (E-TOU-B)-No-Yes</v>
      </c>
      <c r="O29" s="19" t="str">
        <f>$O$3</f>
        <v>Time of Use (E-TOU-D)-No-Yes</v>
      </c>
      <c r="P29" s="19" t="str">
        <f>$P$3</f>
        <v>Electric Vehicle (EV-2A)-No-Yes</v>
      </c>
      <c r="Q29" s="19" t="str">
        <f>$Q$3</f>
        <v>Tiered (E1)-Yes-No</v>
      </c>
      <c r="R29" s="19" t="str">
        <f>$R$3</f>
        <v>Tiered (E1 - All-Electric)-Yes-No</v>
      </c>
      <c r="S29" s="19" t="str">
        <f>$S$3</f>
        <v>Time of Use (E-TOU-C)-Yes-No</v>
      </c>
      <c r="T29" s="19" t="str">
        <f>$T$3</f>
        <v>Time of Use (E-TOU-C - All-Electric)-Yes-No</v>
      </c>
      <c r="U29" s="19" t="str">
        <f>$U$3</f>
        <v>Time of Use (E-TOU-B)-Yes-No</v>
      </c>
      <c r="V29" s="19" t="str">
        <f>$V$3</f>
        <v>Time of Use (E-TOU-D)-Yes-No</v>
      </c>
      <c r="W29" s="19" t="str">
        <f>$W$3</f>
        <v>Electric Vehicle (EV-2A)-Yes-No</v>
      </c>
      <c r="X29" s="19" t="str">
        <f>$X$3</f>
        <v>Tiered (E1)-Yes-Yes</v>
      </c>
      <c r="Y29" s="19" t="str">
        <f>$Y$3</f>
        <v>Tiered (E1 - All-Electric)-Yes-Yes</v>
      </c>
      <c r="Z29" s="19" t="str">
        <f>$Z$3</f>
        <v>Time of Use (E-TOU-C)-Yes-Yes</v>
      </c>
      <c r="AA29" s="19" t="str">
        <f>$AA$3</f>
        <v>Time of Use (E-TOU-C - All-Electric)-Yes-Yes</v>
      </c>
      <c r="AB29" s="19" t="str">
        <f>$AB$3</f>
        <v>Time of Use (E-TOU-B)-Yes-Yes</v>
      </c>
      <c r="AC29" s="19" t="str">
        <f>$AC$3</f>
        <v>Time of Use (E-TOU-D)-Yes-Yes</v>
      </c>
      <c r="AD29" s="19" t="str">
        <f>$AD$3</f>
        <v>Electric Vehicle (EV-2A)-Yes-Yes</v>
      </c>
      <c r="AE29" s="9"/>
      <c r="AF29" s="19" t="str">
        <f>$C$3</f>
        <v>Tiered (E1)-No-No</v>
      </c>
      <c r="AG29" s="19" t="str">
        <f>$D$3</f>
        <v>Tiered (E1 - All-Electric)-No-No</v>
      </c>
      <c r="AH29" s="19" t="str">
        <f>$E$3</f>
        <v>Time of Use (E-TOU-C)-No-No</v>
      </c>
      <c r="AI29" s="19" t="str">
        <f>$F$3</f>
        <v>Time of Use (E-TOU-C - All-Electric)-No-No</v>
      </c>
      <c r="AJ29" s="19" t="str">
        <f>$G$3</f>
        <v>Time of Use (E-TOU-B)-No-No</v>
      </c>
      <c r="AK29" s="19" t="str">
        <f>$H$3</f>
        <v>Time of Use (E-TOU-D)-No-No</v>
      </c>
      <c r="AL29" s="19" t="str">
        <f>$I$3</f>
        <v>Electric Vehicle (EV-2A)-No-No</v>
      </c>
      <c r="AM29" s="19" t="str">
        <f>$J$3</f>
        <v>Tiered (E1)-No-Yes</v>
      </c>
      <c r="AN29" s="19" t="str">
        <f>$K$3</f>
        <v>Tiered (E1 - All-Electric)-No-Yes</v>
      </c>
      <c r="AO29" s="19" t="str">
        <f>$L$3</f>
        <v>Time of Use (E-TOU-C)-No-Yes</v>
      </c>
      <c r="AP29" s="19" t="str">
        <f>$M$3</f>
        <v>Time of Use (E-TOU-C - All-Electric)-No-Yes</v>
      </c>
      <c r="AQ29" s="19" t="str">
        <f>$N$3</f>
        <v>Time of Use (E-TOU-B)-No-Yes</v>
      </c>
      <c r="AR29" s="19" t="str">
        <f>$O$3</f>
        <v>Time of Use (E-TOU-D)-No-Yes</v>
      </c>
      <c r="AS29" s="19" t="str">
        <f>$P$3</f>
        <v>Electric Vehicle (EV-2A)-No-Yes</v>
      </c>
      <c r="AT29" s="19" t="str">
        <f>$Q$3</f>
        <v>Tiered (E1)-Yes-No</v>
      </c>
      <c r="AU29" s="19" t="str">
        <f>$R$3</f>
        <v>Tiered (E1 - All-Electric)-Yes-No</v>
      </c>
      <c r="AV29" s="19" t="str">
        <f>$S$3</f>
        <v>Time of Use (E-TOU-C)-Yes-No</v>
      </c>
      <c r="AW29" s="19" t="str">
        <f>$T$3</f>
        <v>Time of Use (E-TOU-C - All-Electric)-Yes-No</v>
      </c>
      <c r="AX29" s="19" t="str">
        <f>$U$3</f>
        <v>Time of Use (E-TOU-B)-Yes-No</v>
      </c>
      <c r="AY29" s="19" t="str">
        <f>$V$3</f>
        <v>Time of Use (E-TOU-D)-Yes-No</v>
      </c>
      <c r="AZ29" s="19" t="str">
        <f>$W$3</f>
        <v>Electric Vehicle (EV-2A)-Yes-No</v>
      </c>
      <c r="BA29" s="19" t="str">
        <f>$X$3</f>
        <v>Tiered (E1)-Yes-Yes</v>
      </c>
      <c r="BB29" s="19" t="str">
        <f>$Y$3</f>
        <v>Tiered (E1 - All-Electric)-Yes-Yes</v>
      </c>
      <c r="BC29" s="19" t="str">
        <f>$Z$3</f>
        <v>Time of Use (E-TOU-C)-Yes-Yes</v>
      </c>
      <c r="BD29" s="19" t="str">
        <f>$AA$3</f>
        <v>Time of Use (E-TOU-C - All-Electric)-Yes-Yes</v>
      </c>
      <c r="BE29" s="19" t="str">
        <f>$AB$3</f>
        <v>Time of Use (E-TOU-B)-Yes-Yes</v>
      </c>
      <c r="BF29" s="19" t="str">
        <f>$AC$3</f>
        <v>Time of Use (E-TOU-D)-Yes-Yes</v>
      </c>
      <c r="BG29" s="19" t="str">
        <f>$AD$3</f>
        <v>Electric Vehicle (EV-2A)-Yes-Yes</v>
      </c>
      <c r="BH29" s="9"/>
      <c r="BI29" s="19" t="str">
        <f>$C$3</f>
        <v>Tiered (E1)-No-No</v>
      </c>
      <c r="BJ29" s="19" t="str">
        <f>$D$3</f>
        <v>Tiered (E1 - All-Electric)-No-No</v>
      </c>
      <c r="BK29" s="19" t="str">
        <f>$E$3</f>
        <v>Time of Use (E-TOU-C)-No-No</v>
      </c>
      <c r="BL29" s="19" t="str">
        <f>$F$3</f>
        <v>Time of Use (E-TOU-C - All-Electric)-No-No</v>
      </c>
      <c r="BM29" s="19" t="str">
        <f>$G$3</f>
        <v>Time of Use (E-TOU-B)-No-No</v>
      </c>
      <c r="BN29" s="19" t="str">
        <f>$H$3</f>
        <v>Time of Use (E-TOU-D)-No-No</v>
      </c>
      <c r="BO29" s="19" t="str">
        <f>$I$3</f>
        <v>Electric Vehicle (EV-2A)-No-No</v>
      </c>
      <c r="BP29" s="19" t="str">
        <f>$J$3</f>
        <v>Tiered (E1)-No-Yes</v>
      </c>
      <c r="BQ29" s="19" t="str">
        <f>$K$3</f>
        <v>Tiered (E1 - All-Electric)-No-Yes</v>
      </c>
      <c r="BR29" s="19" t="str">
        <f>$L$3</f>
        <v>Time of Use (E-TOU-C)-No-Yes</v>
      </c>
      <c r="BS29" s="19" t="str">
        <f>$M$3</f>
        <v>Time of Use (E-TOU-C - All-Electric)-No-Yes</v>
      </c>
      <c r="BT29" s="19" t="str">
        <f>$N$3</f>
        <v>Time of Use (E-TOU-B)-No-Yes</v>
      </c>
      <c r="BU29" s="19" t="str">
        <f>$O$3</f>
        <v>Time of Use (E-TOU-D)-No-Yes</v>
      </c>
      <c r="BV29" s="19" t="str">
        <f>$P$3</f>
        <v>Electric Vehicle (EV-2A)-No-Yes</v>
      </c>
      <c r="BW29" s="19" t="str">
        <f>$Q$3</f>
        <v>Tiered (E1)-Yes-No</v>
      </c>
      <c r="BX29" s="19" t="str">
        <f>$R$3</f>
        <v>Tiered (E1 - All-Electric)-Yes-No</v>
      </c>
      <c r="BY29" s="19" t="str">
        <f>$S$3</f>
        <v>Time of Use (E-TOU-C)-Yes-No</v>
      </c>
      <c r="BZ29" s="19" t="str">
        <f>$T$3</f>
        <v>Time of Use (E-TOU-C - All-Electric)-Yes-No</v>
      </c>
      <c r="CA29" s="19" t="str">
        <f>$U$3</f>
        <v>Time of Use (E-TOU-B)-Yes-No</v>
      </c>
      <c r="CB29" s="19" t="str">
        <f>$V$3</f>
        <v>Time of Use (E-TOU-D)-Yes-No</v>
      </c>
      <c r="CC29" s="19" t="str">
        <f>$W$3</f>
        <v>Electric Vehicle (EV-2A)-Yes-No</v>
      </c>
      <c r="CD29" s="19" t="str">
        <f>$X$3</f>
        <v>Tiered (E1)-Yes-Yes</v>
      </c>
      <c r="CE29" s="19" t="str">
        <f>$Y$3</f>
        <v>Tiered (E1 - All-Electric)-Yes-Yes</v>
      </c>
      <c r="CF29" s="19" t="str">
        <f>$Z$3</f>
        <v>Time of Use (E-TOU-C)-Yes-Yes</v>
      </c>
      <c r="CG29" s="19" t="str">
        <f>$AA$3</f>
        <v>Time of Use (E-TOU-C - All-Electric)-Yes-Yes</v>
      </c>
      <c r="CH29" s="19" t="str">
        <f>$AB$3</f>
        <v>Time of Use (E-TOU-B)-Yes-Yes</v>
      </c>
      <c r="CI29" s="19" t="str">
        <f>$AC$3</f>
        <v>Time of Use (E-TOU-D)-Yes-Yes</v>
      </c>
      <c r="CJ29" s="19" t="str">
        <f>$AD$3</f>
        <v>Electric Vehicle (EV-2A)-Yes-Yes</v>
      </c>
      <c r="CK29" s="9"/>
      <c r="CL29" s="19" t="str">
        <f>$C$3</f>
        <v>Tiered (E1)-No-No</v>
      </c>
      <c r="CM29" s="19" t="str">
        <f>$D$3</f>
        <v>Tiered (E1 - All-Electric)-No-No</v>
      </c>
      <c r="CN29" s="19" t="str">
        <f>$E$3</f>
        <v>Time of Use (E-TOU-C)-No-No</v>
      </c>
      <c r="CO29" s="19" t="str">
        <f>$F$3</f>
        <v>Time of Use (E-TOU-C - All-Electric)-No-No</v>
      </c>
      <c r="CP29" s="19" t="str">
        <f>$G$3</f>
        <v>Time of Use (E-TOU-B)-No-No</v>
      </c>
      <c r="CQ29" s="19" t="str">
        <f>$H$3</f>
        <v>Time of Use (E-TOU-D)-No-No</v>
      </c>
      <c r="CR29" s="19" t="str">
        <f>$I$3</f>
        <v>Electric Vehicle (EV-2A)-No-No</v>
      </c>
      <c r="CS29" s="19" t="str">
        <f>$J$3</f>
        <v>Tiered (E1)-No-Yes</v>
      </c>
      <c r="CT29" s="19" t="str">
        <f>$K$3</f>
        <v>Tiered (E1 - All-Electric)-No-Yes</v>
      </c>
      <c r="CU29" s="19" t="str">
        <f>$L$3</f>
        <v>Time of Use (E-TOU-C)-No-Yes</v>
      </c>
      <c r="CV29" s="19" t="str">
        <f>$M$3</f>
        <v>Time of Use (E-TOU-C - All-Electric)-No-Yes</v>
      </c>
      <c r="CW29" s="19" t="str">
        <f>$N$3</f>
        <v>Time of Use (E-TOU-B)-No-Yes</v>
      </c>
      <c r="CX29" s="19" t="str">
        <f>$O$3</f>
        <v>Time of Use (E-TOU-D)-No-Yes</v>
      </c>
      <c r="CY29" s="19" t="str">
        <f>$P$3</f>
        <v>Electric Vehicle (EV-2A)-No-Yes</v>
      </c>
      <c r="CZ29" s="19" t="str">
        <f>$Q$3</f>
        <v>Tiered (E1)-Yes-No</v>
      </c>
      <c r="DA29" s="19" t="str">
        <f>$R$3</f>
        <v>Tiered (E1 - All-Electric)-Yes-No</v>
      </c>
      <c r="DB29" s="19" t="str">
        <f>$S$3</f>
        <v>Time of Use (E-TOU-C)-Yes-No</v>
      </c>
      <c r="DC29" s="19" t="str">
        <f>$T$3</f>
        <v>Time of Use (E-TOU-C - All-Electric)-Yes-No</v>
      </c>
      <c r="DD29" s="19" t="str">
        <f>$U$3</f>
        <v>Time of Use (E-TOU-B)-Yes-No</v>
      </c>
      <c r="DE29" s="19" t="str">
        <f>$V$3</f>
        <v>Time of Use (E-TOU-D)-Yes-No</v>
      </c>
      <c r="DF29" s="19" t="str">
        <f>$W$3</f>
        <v>Electric Vehicle (EV-2A)-Yes-No</v>
      </c>
      <c r="DG29" s="19" t="str">
        <f>$X$3</f>
        <v>Tiered (E1)-Yes-Yes</v>
      </c>
      <c r="DH29" s="19" t="str">
        <f>$Y$3</f>
        <v>Tiered (E1 - All-Electric)-Yes-Yes</v>
      </c>
      <c r="DI29" s="19" t="str">
        <f>$Z$3</f>
        <v>Time of Use (E-TOU-C)-Yes-Yes</v>
      </c>
      <c r="DJ29" s="19" t="str">
        <f>$AA$3</f>
        <v>Time of Use (E-TOU-C - All-Electric)-Yes-Yes</v>
      </c>
      <c r="DK29" s="19" t="str">
        <f>$AB$3</f>
        <v>Time of Use (E-TOU-B)-Yes-Yes</v>
      </c>
      <c r="DL29" s="19" t="str">
        <f>$AC$3</f>
        <v>Time of Use (E-TOU-D)-Yes-Yes</v>
      </c>
      <c r="DM29" s="19" t="str">
        <f>$AD$3</f>
        <v>Electric Vehicle (EV-2A)-Yes-Yes</v>
      </c>
      <c r="DN29" s="9"/>
      <c r="DO29" s="19" t="str">
        <f>$C$3</f>
        <v>Tiered (E1)-No-No</v>
      </c>
      <c r="DP29" s="19" t="str">
        <f>$D$3</f>
        <v>Tiered (E1 - All-Electric)-No-No</v>
      </c>
      <c r="DQ29" s="19" t="str">
        <f>$E$3</f>
        <v>Time of Use (E-TOU-C)-No-No</v>
      </c>
      <c r="DR29" s="19" t="str">
        <f>$F$3</f>
        <v>Time of Use (E-TOU-C - All-Electric)-No-No</v>
      </c>
      <c r="DS29" s="19" t="str">
        <f>$G$3</f>
        <v>Time of Use (E-TOU-B)-No-No</v>
      </c>
      <c r="DT29" s="19" t="str">
        <f>$H$3</f>
        <v>Time of Use (E-TOU-D)-No-No</v>
      </c>
      <c r="DU29" s="19" t="str">
        <f>$I$3</f>
        <v>Electric Vehicle (EV-2A)-No-No</v>
      </c>
      <c r="DV29" s="19" t="str">
        <f>$J$3</f>
        <v>Tiered (E1)-No-Yes</v>
      </c>
      <c r="DW29" s="19" t="str">
        <f>$K$3</f>
        <v>Tiered (E1 - All-Electric)-No-Yes</v>
      </c>
      <c r="DX29" s="19" t="str">
        <f>$L$3</f>
        <v>Time of Use (E-TOU-C)-No-Yes</v>
      </c>
      <c r="DY29" s="19" t="str">
        <f>$M$3</f>
        <v>Time of Use (E-TOU-C - All-Electric)-No-Yes</v>
      </c>
      <c r="DZ29" s="19" t="str">
        <f>$N$3</f>
        <v>Time of Use (E-TOU-B)-No-Yes</v>
      </c>
      <c r="EA29" s="19" t="str">
        <f>$O$3</f>
        <v>Time of Use (E-TOU-D)-No-Yes</v>
      </c>
      <c r="EB29" s="19" t="str">
        <f>$P$3</f>
        <v>Electric Vehicle (EV-2A)-No-Yes</v>
      </c>
      <c r="EC29" s="19" t="str">
        <f>$Q$3</f>
        <v>Tiered (E1)-Yes-No</v>
      </c>
      <c r="ED29" s="19" t="str">
        <f>$R$3</f>
        <v>Tiered (E1 - All-Electric)-Yes-No</v>
      </c>
      <c r="EE29" s="19" t="str">
        <f>$S$3</f>
        <v>Time of Use (E-TOU-C)-Yes-No</v>
      </c>
      <c r="EF29" s="19" t="str">
        <f>$T$3</f>
        <v>Time of Use (E-TOU-C - All-Electric)-Yes-No</v>
      </c>
      <c r="EG29" s="19" t="str">
        <f>$U$3</f>
        <v>Time of Use (E-TOU-B)-Yes-No</v>
      </c>
      <c r="EH29" s="19" t="str">
        <f>$V$3</f>
        <v>Time of Use (E-TOU-D)-Yes-No</v>
      </c>
      <c r="EI29" s="19" t="str">
        <f>$W$3</f>
        <v>Electric Vehicle (EV-2A)-Yes-No</v>
      </c>
      <c r="EJ29" s="19" t="str">
        <f>$X$3</f>
        <v>Tiered (E1)-Yes-Yes</v>
      </c>
      <c r="EK29" s="19" t="str">
        <f>$Y$3</f>
        <v>Tiered (E1 - All-Electric)-Yes-Yes</v>
      </c>
      <c r="EL29" s="19" t="str">
        <f>$Z$3</f>
        <v>Time of Use (E-TOU-C)-Yes-Yes</v>
      </c>
      <c r="EM29" s="19" t="str">
        <f>$AA$3</f>
        <v>Time of Use (E-TOU-C - All-Electric)-Yes-Yes</v>
      </c>
      <c r="EN29" s="19" t="str">
        <f>$AB$3</f>
        <v>Time of Use (E-TOU-B)-Yes-Yes</v>
      </c>
      <c r="EO29" s="19" t="str">
        <f>$AC$3</f>
        <v>Time of Use (E-TOU-D)-Yes-Yes</v>
      </c>
      <c r="EP29" s="19" t="str">
        <f>$AD$3</f>
        <v>Electric Vehicle (EV-2A)-Yes-Yes</v>
      </c>
      <c r="EQ29" s="9"/>
      <c r="ER29" s="19" t="str">
        <f>$C$3</f>
        <v>Tiered (E1)-No-No</v>
      </c>
      <c r="ES29" s="19" t="str">
        <f>$D$3</f>
        <v>Tiered (E1 - All-Electric)-No-No</v>
      </c>
      <c r="ET29" s="19" t="str">
        <f>$E$3</f>
        <v>Time of Use (E-TOU-C)-No-No</v>
      </c>
      <c r="EU29" s="19" t="str">
        <f>$F$3</f>
        <v>Time of Use (E-TOU-C - All-Electric)-No-No</v>
      </c>
      <c r="EV29" s="19" t="str">
        <f>$G$3</f>
        <v>Time of Use (E-TOU-B)-No-No</v>
      </c>
      <c r="EW29" s="19" t="str">
        <f>$H$3</f>
        <v>Time of Use (E-TOU-D)-No-No</v>
      </c>
      <c r="EX29" s="19" t="str">
        <f>$I$3</f>
        <v>Electric Vehicle (EV-2A)-No-No</v>
      </c>
      <c r="EY29" s="19" t="str">
        <f>$J$3</f>
        <v>Tiered (E1)-No-Yes</v>
      </c>
      <c r="EZ29" s="19" t="str">
        <f>$K$3</f>
        <v>Tiered (E1 - All-Electric)-No-Yes</v>
      </c>
      <c r="FA29" s="19" t="str">
        <f>$L$3</f>
        <v>Time of Use (E-TOU-C)-No-Yes</v>
      </c>
      <c r="FB29" s="19" t="str">
        <f>$M$3</f>
        <v>Time of Use (E-TOU-C - All-Electric)-No-Yes</v>
      </c>
      <c r="FC29" s="19" t="str">
        <f>$N$3</f>
        <v>Time of Use (E-TOU-B)-No-Yes</v>
      </c>
      <c r="FD29" s="19" t="str">
        <f>$O$3</f>
        <v>Time of Use (E-TOU-D)-No-Yes</v>
      </c>
      <c r="FE29" s="19" t="str">
        <f>$P$3</f>
        <v>Electric Vehicle (EV-2A)-No-Yes</v>
      </c>
      <c r="FF29" s="19" t="str">
        <f>$Q$3</f>
        <v>Tiered (E1)-Yes-No</v>
      </c>
      <c r="FG29" s="19" t="str">
        <f>$R$3</f>
        <v>Tiered (E1 - All-Electric)-Yes-No</v>
      </c>
      <c r="FH29" s="19" t="str">
        <f>$S$3</f>
        <v>Time of Use (E-TOU-C)-Yes-No</v>
      </c>
      <c r="FI29" s="19" t="str">
        <f>$T$3</f>
        <v>Time of Use (E-TOU-C - All-Electric)-Yes-No</v>
      </c>
      <c r="FJ29" s="19" t="str">
        <f>$U$3</f>
        <v>Time of Use (E-TOU-B)-Yes-No</v>
      </c>
      <c r="FK29" s="19" t="str">
        <f>$V$3</f>
        <v>Time of Use (E-TOU-D)-Yes-No</v>
      </c>
      <c r="FL29" s="19" t="str">
        <f>$W$3</f>
        <v>Electric Vehicle (EV-2A)-Yes-No</v>
      </c>
      <c r="FM29" s="19" t="str">
        <f>$X$3</f>
        <v>Tiered (E1)-Yes-Yes</v>
      </c>
      <c r="FN29" s="19" t="str">
        <f>$Y$3</f>
        <v>Tiered (E1 - All-Electric)-Yes-Yes</v>
      </c>
      <c r="FO29" s="19" t="str">
        <f>$Z$3</f>
        <v>Time of Use (E-TOU-C)-Yes-Yes</v>
      </c>
      <c r="FP29" s="19" t="str">
        <f>$AA$3</f>
        <v>Time of Use (E-TOU-C - All-Electric)-Yes-Yes</v>
      </c>
      <c r="FQ29" s="19" t="str">
        <f>$AB$3</f>
        <v>Time of Use (E-TOU-B)-Yes-Yes</v>
      </c>
      <c r="FR29" s="19" t="str">
        <f>$AC$3</f>
        <v>Time of Use (E-TOU-D)-Yes-Yes</v>
      </c>
      <c r="FS29" s="19" t="str">
        <f>$AD$3</f>
        <v>Electric Vehicle (EV-2A)-Yes-Yes</v>
      </c>
      <c r="FT29" s="9"/>
      <c r="FU29" s="19" t="str">
        <f>$C$3</f>
        <v>Tiered (E1)-No-No</v>
      </c>
      <c r="FV29" s="19" t="str">
        <f>$D$3</f>
        <v>Tiered (E1 - All-Electric)-No-No</v>
      </c>
      <c r="FW29" s="19" t="str">
        <f>$E$3</f>
        <v>Time of Use (E-TOU-C)-No-No</v>
      </c>
      <c r="FX29" s="19" t="str">
        <f>$F$3</f>
        <v>Time of Use (E-TOU-C - All-Electric)-No-No</v>
      </c>
      <c r="FY29" s="19" t="str">
        <f>$G$3</f>
        <v>Time of Use (E-TOU-B)-No-No</v>
      </c>
      <c r="FZ29" s="19" t="str">
        <f>$H$3</f>
        <v>Time of Use (E-TOU-D)-No-No</v>
      </c>
      <c r="GA29" s="19" t="str">
        <f>$I$3</f>
        <v>Electric Vehicle (EV-2A)-No-No</v>
      </c>
      <c r="GB29" s="19" t="str">
        <f>$J$3</f>
        <v>Tiered (E1)-No-Yes</v>
      </c>
      <c r="GC29" s="19" t="str">
        <f>$K$3</f>
        <v>Tiered (E1 - All-Electric)-No-Yes</v>
      </c>
      <c r="GD29" s="19" t="str">
        <f>$L$3</f>
        <v>Time of Use (E-TOU-C)-No-Yes</v>
      </c>
      <c r="GE29" s="19" t="str">
        <f>$M$3</f>
        <v>Time of Use (E-TOU-C - All-Electric)-No-Yes</v>
      </c>
      <c r="GF29" s="19" t="str">
        <f>$N$3</f>
        <v>Time of Use (E-TOU-B)-No-Yes</v>
      </c>
      <c r="GG29" s="19" t="str">
        <f>$O$3</f>
        <v>Time of Use (E-TOU-D)-No-Yes</v>
      </c>
      <c r="GH29" s="19" t="str">
        <f>$P$3</f>
        <v>Electric Vehicle (EV-2A)-No-Yes</v>
      </c>
      <c r="GI29" s="19" t="str">
        <f>$Q$3</f>
        <v>Tiered (E1)-Yes-No</v>
      </c>
      <c r="GJ29" s="19" t="str">
        <f>$R$3</f>
        <v>Tiered (E1 - All-Electric)-Yes-No</v>
      </c>
      <c r="GK29" s="19" t="str">
        <f>$S$3</f>
        <v>Time of Use (E-TOU-C)-Yes-No</v>
      </c>
      <c r="GL29" s="19" t="str">
        <f>$T$3</f>
        <v>Time of Use (E-TOU-C - All-Electric)-Yes-No</v>
      </c>
      <c r="GM29" s="19" t="str">
        <f>$U$3</f>
        <v>Time of Use (E-TOU-B)-Yes-No</v>
      </c>
      <c r="GN29" s="19" t="str">
        <f>$V$3</f>
        <v>Time of Use (E-TOU-D)-Yes-No</v>
      </c>
      <c r="GO29" s="19" t="str">
        <f>$W$3</f>
        <v>Electric Vehicle (EV-2A)-Yes-No</v>
      </c>
      <c r="GP29" s="19" t="str">
        <f>$X$3</f>
        <v>Tiered (E1)-Yes-Yes</v>
      </c>
      <c r="GQ29" s="19" t="str">
        <f>$Y$3</f>
        <v>Tiered (E1 - All-Electric)-Yes-Yes</v>
      </c>
      <c r="GR29" s="19" t="str">
        <f>$Z$3</f>
        <v>Time of Use (E-TOU-C)-Yes-Yes</v>
      </c>
      <c r="GS29" s="19" t="str">
        <f>$AA$3</f>
        <v>Time of Use (E-TOU-C - All-Electric)-Yes-Yes</v>
      </c>
      <c r="GT29" s="19" t="str">
        <f>$AB$3</f>
        <v>Time of Use (E-TOU-B)-Yes-Yes</v>
      </c>
      <c r="GU29" s="19" t="str">
        <f>$AC$3</f>
        <v>Time of Use (E-TOU-D)-Yes-Yes</v>
      </c>
      <c r="GV29" s="19" t="str">
        <f>$AD$3</f>
        <v>Electric Vehicle (EV-2A)-Yes-Yes</v>
      </c>
      <c r="GW29" s="9"/>
      <c r="GX29" s="19" t="str">
        <f>$C$3</f>
        <v>Tiered (E1)-No-No</v>
      </c>
      <c r="GY29" s="19" t="str">
        <f>$D$3</f>
        <v>Tiered (E1 - All-Electric)-No-No</v>
      </c>
      <c r="GZ29" s="19" t="str">
        <f>$E$3</f>
        <v>Time of Use (E-TOU-C)-No-No</v>
      </c>
      <c r="HA29" s="19" t="str">
        <f>$F$3</f>
        <v>Time of Use (E-TOU-C - All-Electric)-No-No</v>
      </c>
      <c r="HB29" s="19" t="str">
        <f>$G$3</f>
        <v>Time of Use (E-TOU-B)-No-No</v>
      </c>
      <c r="HC29" s="19" t="str">
        <f>$H$3</f>
        <v>Time of Use (E-TOU-D)-No-No</v>
      </c>
      <c r="HD29" s="19" t="str">
        <f>$I$3</f>
        <v>Electric Vehicle (EV-2A)-No-No</v>
      </c>
      <c r="HE29" s="19" t="str">
        <f>$J$3</f>
        <v>Tiered (E1)-No-Yes</v>
      </c>
      <c r="HF29" s="19" t="str">
        <f>$K$3</f>
        <v>Tiered (E1 - All-Electric)-No-Yes</v>
      </c>
      <c r="HG29" s="19" t="str">
        <f>$L$3</f>
        <v>Time of Use (E-TOU-C)-No-Yes</v>
      </c>
      <c r="HH29" s="19" t="str">
        <f>$M$3</f>
        <v>Time of Use (E-TOU-C - All-Electric)-No-Yes</v>
      </c>
      <c r="HI29" s="19" t="str">
        <f>$N$3</f>
        <v>Time of Use (E-TOU-B)-No-Yes</v>
      </c>
      <c r="HJ29" s="19" t="str">
        <f>$O$3</f>
        <v>Time of Use (E-TOU-D)-No-Yes</v>
      </c>
      <c r="HK29" s="19" t="str">
        <f>$P$3</f>
        <v>Electric Vehicle (EV-2A)-No-Yes</v>
      </c>
      <c r="HL29" s="19" t="str">
        <f>$Q$3</f>
        <v>Tiered (E1)-Yes-No</v>
      </c>
      <c r="HM29" s="19" t="str">
        <f>$R$3</f>
        <v>Tiered (E1 - All-Electric)-Yes-No</v>
      </c>
      <c r="HN29" s="19" t="str">
        <f>$S$3</f>
        <v>Time of Use (E-TOU-C)-Yes-No</v>
      </c>
      <c r="HO29" s="19" t="str">
        <f>$T$3</f>
        <v>Time of Use (E-TOU-C - All-Electric)-Yes-No</v>
      </c>
      <c r="HP29" s="19" t="str">
        <f>$U$3</f>
        <v>Time of Use (E-TOU-B)-Yes-No</v>
      </c>
      <c r="HQ29" s="19" t="str">
        <f>$V$3</f>
        <v>Time of Use (E-TOU-D)-Yes-No</v>
      </c>
      <c r="HR29" s="19" t="str">
        <f>$W$3</f>
        <v>Electric Vehicle (EV-2A)-Yes-No</v>
      </c>
      <c r="HS29" s="19" t="str">
        <f>$X$3</f>
        <v>Tiered (E1)-Yes-Yes</v>
      </c>
      <c r="HT29" s="19" t="str">
        <f>$Y$3</f>
        <v>Tiered (E1 - All-Electric)-Yes-Yes</v>
      </c>
      <c r="HU29" s="19" t="str">
        <f>$Z$3</f>
        <v>Time of Use (E-TOU-C)-Yes-Yes</v>
      </c>
      <c r="HV29" s="19" t="str">
        <f>$AA$3</f>
        <v>Time of Use (E-TOU-C - All-Electric)-Yes-Yes</v>
      </c>
      <c r="HW29" s="19" t="str">
        <f>$AB$3</f>
        <v>Time of Use (E-TOU-B)-Yes-Yes</v>
      </c>
      <c r="HX29" s="19" t="str">
        <f>$AC$3</f>
        <v>Time of Use (E-TOU-D)-Yes-Yes</v>
      </c>
      <c r="HY29" s="19" t="str">
        <f>$AD$3</f>
        <v>Electric Vehicle (EV-2A)-Yes-Yes</v>
      </c>
      <c r="HZ29" s="9"/>
      <c r="IA29" s="19" t="str">
        <f>$C$3</f>
        <v>Tiered (E1)-No-No</v>
      </c>
      <c r="IB29" s="19" t="str">
        <f>$D$3</f>
        <v>Tiered (E1 - All-Electric)-No-No</v>
      </c>
      <c r="IC29" s="19" t="str">
        <f>$E$3</f>
        <v>Time of Use (E-TOU-C)-No-No</v>
      </c>
      <c r="ID29" s="19" t="str">
        <f>$F$3</f>
        <v>Time of Use (E-TOU-C - All-Electric)-No-No</v>
      </c>
      <c r="IE29" s="19" t="str">
        <f>$G$3</f>
        <v>Time of Use (E-TOU-B)-No-No</v>
      </c>
      <c r="IF29" s="19" t="str">
        <f>$H$3</f>
        <v>Time of Use (E-TOU-D)-No-No</v>
      </c>
      <c r="IG29" s="19" t="str">
        <f>$I$3</f>
        <v>Electric Vehicle (EV-2A)-No-No</v>
      </c>
      <c r="IH29" s="19" t="str">
        <f>$J$3</f>
        <v>Tiered (E1)-No-Yes</v>
      </c>
      <c r="II29" s="19" t="str">
        <f>$K$3</f>
        <v>Tiered (E1 - All-Electric)-No-Yes</v>
      </c>
      <c r="IJ29" s="19" t="str">
        <f>$L$3</f>
        <v>Time of Use (E-TOU-C)-No-Yes</v>
      </c>
      <c r="IK29" s="19" t="str">
        <f>$M$3</f>
        <v>Time of Use (E-TOU-C - All-Electric)-No-Yes</v>
      </c>
      <c r="IL29" s="19" t="str">
        <f>$N$3</f>
        <v>Time of Use (E-TOU-B)-No-Yes</v>
      </c>
      <c r="IM29" s="19" t="str">
        <f>$O$3</f>
        <v>Time of Use (E-TOU-D)-No-Yes</v>
      </c>
      <c r="IN29" s="19" t="str">
        <f>$P$3</f>
        <v>Electric Vehicle (EV-2A)-No-Yes</v>
      </c>
      <c r="IO29" s="19" t="str">
        <f>$Q$3</f>
        <v>Tiered (E1)-Yes-No</v>
      </c>
      <c r="IP29" s="19" t="str">
        <f>$R$3</f>
        <v>Tiered (E1 - All-Electric)-Yes-No</v>
      </c>
      <c r="IQ29" s="19" t="str">
        <f>$S$3</f>
        <v>Time of Use (E-TOU-C)-Yes-No</v>
      </c>
      <c r="IR29" s="19" t="str">
        <f>$T$3</f>
        <v>Time of Use (E-TOU-C - All-Electric)-Yes-No</v>
      </c>
      <c r="IS29" s="19" t="str">
        <f>$U$3</f>
        <v>Time of Use (E-TOU-B)-Yes-No</v>
      </c>
      <c r="IT29" s="19" t="str">
        <f>$V$3</f>
        <v>Time of Use (E-TOU-D)-Yes-No</v>
      </c>
      <c r="IU29" s="19" t="str">
        <f>$W$3</f>
        <v>Electric Vehicle (EV-2A)-Yes-No</v>
      </c>
      <c r="IV29" s="19" t="str">
        <f>$X$3</f>
        <v>Tiered (E1)-Yes-Yes</v>
      </c>
      <c r="IW29" s="19" t="str">
        <f>$Y$3</f>
        <v>Tiered (E1 - All-Electric)-Yes-Yes</v>
      </c>
      <c r="IX29" s="19" t="str">
        <f>$Z$3</f>
        <v>Time of Use (E-TOU-C)-Yes-Yes</v>
      </c>
      <c r="IY29" s="19" t="str">
        <f>$AA$3</f>
        <v>Time of Use (E-TOU-C - All-Electric)-Yes-Yes</v>
      </c>
      <c r="IZ29" s="19" t="str">
        <f>$AB$3</f>
        <v>Time of Use (E-TOU-B)-Yes-Yes</v>
      </c>
      <c r="JA29" s="19" t="str">
        <f>$AC$3</f>
        <v>Time of Use (E-TOU-D)-Yes-Yes</v>
      </c>
      <c r="JB29" s="19" t="str">
        <f>$AD$3</f>
        <v>Electric Vehicle (EV-2A)-Yes-Yes</v>
      </c>
      <c r="JC29" s="9"/>
      <c r="JD29" s="19" t="str">
        <f>$C$3</f>
        <v>Tiered (E1)-No-No</v>
      </c>
      <c r="JE29" s="19" t="str">
        <f>$D$3</f>
        <v>Tiered (E1 - All-Electric)-No-No</v>
      </c>
      <c r="JF29" s="19" t="str">
        <f>$E$3</f>
        <v>Time of Use (E-TOU-C)-No-No</v>
      </c>
      <c r="JG29" s="19" t="str">
        <f>$F$3</f>
        <v>Time of Use (E-TOU-C - All-Electric)-No-No</v>
      </c>
      <c r="JH29" s="19" t="str">
        <f>$G$3</f>
        <v>Time of Use (E-TOU-B)-No-No</v>
      </c>
      <c r="JI29" s="19" t="str">
        <f>$H$3</f>
        <v>Time of Use (E-TOU-D)-No-No</v>
      </c>
      <c r="JJ29" s="19" t="str">
        <f>$I$3</f>
        <v>Electric Vehicle (EV-2A)-No-No</v>
      </c>
      <c r="JK29" s="19" t="str">
        <f>$J$3</f>
        <v>Tiered (E1)-No-Yes</v>
      </c>
      <c r="JL29" s="19" t="str">
        <f>$K$3</f>
        <v>Tiered (E1 - All-Electric)-No-Yes</v>
      </c>
      <c r="JM29" s="19" t="str">
        <f>$L$3</f>
        <v>Time of Use (E-TOU-C)-No-Yes</v>
      </c>
      <c r="JN29" s="19" t="str">
        <f>$M$3</f>
        <v>Time of Use (E-TOU-C - All-Electric)-No-Yes</v>
      </c>
      <c r="JO29" s="19" t="str">
        <f>$N$3</f>
        <v>Time of Use (E-TOU-B)-No-Yes</v>
      </c>
      <c r="JP29" s="19" t="str">
        <f>$O$3</f>
        <v>Time of Use (E-TOU-D)-No-Yes</v>
      </c>
      <c r="JQ29" s="19" t="str">
        <f>$P$3</f>
        <v>Electric Vehicle (EV-2A)-No-Yes</v>
      </c>
      <c r="JR29" s="19" t="str">
        <f>$Q$3</f>
        <v>Tiered (E1)-Yes-No</v>
      </c>
      <c r="JS29" s="19" t="str">
        <f>$R$3</f>
        <v>Tiered (E1 - All-Electric)-Yes-No</v>
      </c>
      <c r="JT29" s="19" t="str">
        <f>$S$3</f>
        <v>Time of Use (E-TOU-C)-Yes-No</v>
      </c>
      <c r="JU29" s="19" t="str">
        <f>$T$3</f>
        <v>Time of Use (E-TOU-C - All-Electric)-Yes-No</v>
      </c>
      <c r="JV29" s="19" t="str">
        <f>$U$3</f>
        <v>Time of Use (E-TOU-B)-Yes-No</v>
      </c>
      <c r="JW29" s="19" t="str">
        <f>$V$3</f>
        <v>Time of Use (E-TOU-D)-Yes-No</v>
      </c>
      <c r="JX29" s="19" t="str">
        <f>$W$3</f>
        <v>Electric Vehicle (EV-2A)-Yes-No</v>
      </c>
      <c r="JY29" s="19" t="str">
        <f>$X$3</f>
        <v>Tiered (E1)-Yes-Yes</v>
      </c>
      <c r="JZ29" s="19" t="str">
        <f>$Y$3</f>
        <v>Tiered (E1 - All-Electric)-Yes-Yes</v>
      </c>
      <c r="KA29" s="19" t="str">
        <f>$Z$3</f>
        <v>Time of Use (E-TOU-C)-Yes-Yes</v>
      </c>
      <c r="KB29" s="19" t="str">
        <f>$AA$3</f>
        <v>Time of Use (E-TOU-C - All-Electric)-Yes-Yes</v>
      </c>
      <c r="KC29" s="19" t="str">
        <f>$AB$3</f>
        <v>Time of Use (E-TOU-B)-Yes-Yes</v>
      </c>
      <c r="KD29" s="19" t="str">
        <f>$AC$3</f>
        <v>Time of Use (E-TOU-D)-Yes-Yes</v>
      </c>
      <c r="KE29" s="19" t="str">
        <f>$AD$3</f>
        <v>Electric Vehicle (EV-2A)-Yes-Yes</v>
      </c>
      <c r="KF29" s="9"/>
    </row>
    <row r="30" spans="2:292" ht="18">
      <c r="B30" s="4" t="str">
        <f>$B$55</f>
        <v>No Cooling with Space Heater</v>
      </c>
      <c r="C30" s="17">
        <v>4914.9298170257161</v>
      </c>
      <c r="D30" s="17">
        <v>4434.8446154979292</v>
      </c>
      <c r="E30" s="17">
        <v>4401.9393595156453</v>
      </c>
      <c r="F30" s="22">
        <v>4221.4345644954819</v>
      </c>
      <c r="G30" s="22">
        <v>3970.2778443876318</v>
      </c>
      <c r="H30" s="22">
        <v>4220.143634527386</v>
      </c>
      <c r="I30" s="22">
        <v>3640.3599528535497</v>
      </c>
      <c r="J30" s="101">
        <v>4659.8566429343846</v>
      </c>
      <c r="K30" s="101">
        <v>4214.0183967429657</v>
      </c>
      <c r="L30" s="101">
        <v>4184.2527901027652</v>
      </c>
      <c r="M30" s="101">
        <v>4003.6177064371568</v>
      </c>
      <c r="N30" s="101">
        <v>3785.564603643109</v>
      </c>
      <c r="O30" s="101">
        <v>4026.0834177282068</v>
      </c>
      <c r="P30" s="101">
        <v>3336.684618091052</v>
      </c>
      <c r="Q30" s="22">
        <v>4263.6950880007507</v>
      </c>
      <c r="R30" s="22">
        <v>3848.651833278976</v>
      </c>
      <c r="S30" s="22">
        <v>3812.7011547515317</v>
      </c>
      <c r="T30" s="22">
        <v>3638.350976755692</v>
      </c>
      <c r="U30" s="22">
        <v>3459.4437383419854</v>
      </c>
      <c r="V30" s="22">
        <v>3702.668454357643</v>
      </c>
      <c r="W30" s="22">
        <v>3188.6396836190856</v>
      </c>
      <c r="X30" s="101">
        <v>4011.1078241379118</v>
      </c>
      <c r="Y30" s="101">
        <v>3635.3369462090841</v>
      </c>
      <c r="Z30" s="101">
        <v>3599.885154714249</v>
      </c>
      <c r="AA30" s="101">
        <v>3426.3439233391605</v>
      </c>
      <c r="AB30" s="101">
        <v>3279.4500473086605</v>
      </c>
      <c r="AC30" s="101">
        <v>3512.2910538464303</v>
      </c>
      <c r="AD30" s="101">
        <v>2892.7070901663701</v>
      </c>
      <c r="AE30" s="9"/>
      <c r="AF30" s="17">
        <v>3704.8873614369577</v>
      </c>
      <c r="AG30" s="17">
        <v>3564.982428473249</v>
      </c>
      <c r="AH30" s="17">
        <v>3555.0924352444081</v>
      </c>
      <c r="AI30" s="22">
        <v>3482.6295205199358</v>
      </c>
      <c r="AJ30" s="22">
        <v>3322.7672367552227</v>
      </c>
      <c r="AK30" s="22">
        <v>3441.6839536237021</v>
      </c>
      <c r="AL30" s="22">
        <v>3167.6434539061734</v>
      </c>
      <c r="AM30" s="101">
        <v>3444.6118410839717</v>
      </c>
      <c r="AN30" s="101">
        <v>3313.1204789581011</v>
      </c>
      <c r="AO30" s="101">
        <v>3277.8984696001335</v>
      </c>
      <c r="AP30" s="101">
        <v>3205.511418310216</v>
      </c>
      <c r="AQ30" s="101">
        <v>3077.6222708281189</v>
      </c>
      <c r="AR30" s="101">
        <v>3212.2854485092785</v>
      </c>
      <c r="AS30" s="101">
        <v>2811.6779983130887</v>
      </c>
      <c r="AT30" s="22">
        <v>2929.9151038031127</v>
      </c>
      <c r="AU30" s="22">
        <v>2815.8191314539608</v>
      </c>
      <c r="AV30" s="22">
        <v>2776.2654194685169</v>
      </c>
      <c r="AW30" s="22">
        <v>2714.9229721200431</v>
      </c>
      <c r="AX30" s="22">
        <v>2641.4903023596216</v>
      </c>
      <c r="AY30" s="22">
        <v>2776.5795865135256</v>
      </c>
      <c r="AZ30" s="22">
        <v>2560.7081251221575</v>
      </c>
      <c r="BA30" s="101">
        <v>2676.1029079182445</v>
      </c>
      <c r="BB30" s="101">
        <v>2561.8767581922857</v>
      </c>
      <c r="BC30" s="101">
        <v>2503.6266321669059</v>
      </c>
      <c r="BD30" s="101">
        <v>2437.5349054881872</v>
      </c>
      <c r="BE30" s="101">
        <v>2392.3596637724236</v>
      </c>
      <c r="BF30" s="101">
        <v>2542.1598715441201</v>
      </c>
      <c r="BG30" s="101">
        <v>2210.596352133663</v>
      </c>
      <c r="BH30" s="10"/>
      <c r="BI30" s="17">
        <v>2904.1773608205599</v>
      </c>
      <c r="BJ30" s="17">
        <v>2731.1254428036186</v>
      </c>
      <c r="BK30" s="17">
        <v>2738.8256213742379</v>
      </c>
      <c r="BL30" s="22">
        <v>2636.4394432494319</v>
      </c>
      <c r="BM30" s="22">
        <v>2545.4883085544429</v>
      </c>
      <c r="BN30" s="22">
        <v>2669.4038102612058</v>
      </c>
      <c r="BO30" s="22">
        <v>2395.3153032429595</v>
      </c>
      <c r="BP30" s="101">
        <v>2716.4437612361044</v>
      </c>
      <c r="BQ30" s="101">
        <v>2559.7146696233594</v>
      </c>
      <c r="BR30" s="101">
        <v>2553.6351930835444</v>
      </c>
      <c r="BS30" s="101">
        <v>2452.2837604473889</v>
      </c>
      <c r="BT30" s="101">
        <v>2383.7364443215288</v>
      </c>
      <c r="BU30" s="101">
        <v>2512.4403728488437</v>
      </c>
      <c r="BV30" s="101">
        <v>2155.5056707438061</v>
      </c>
      <c r="BW30" s="22">
        <v>2267.713026542604</v>
      </c>
      <c r="BX30" s="22">
        <v>2135.6400978678776</v>
      </c>
      <c r="BY30" s="22">
        <v>2111.407109807722</v>
      </c>
      <c r="BZ30" s="22">
        <v>2028.720619545521</v>
      </c>
      <c r="CA30" s="22">
        <v>1996.4094167862677</v>
      </c>
      <c r="CB30" s="22">
        <v>2126.6758805173504</v>
      </c>
      <c r="CC30" s="22">
        <v>1903.8880309621009</v>
      </c>
      <c r="CD30" s="101">
        <v>2105.7618090239162</v>
      </c>
      <c r="CE30" s="101">
        <v>1989.9084114949922</v>
      </c>
      <c r="CF30" s="101">
        <v>1951.3763708138622</v>
      </c>
      <c r="CG30" s="101">
        <v>1871.8370539050502</v>
      </c>
      <c r="CH30" s="101">
        <v>1850.8793395315729</v>
      </c>
      <c r="CI30" s="101">
        <v>1981.1953659634639</v>
      </c>
      <c r="CJ30" s="101">
        <v>1689.1015809021742</v>
      </c>
      <c r="CK30" s="10"/>
      <c r="CL30" s="17">
        <v>3140.4120238052346</v>
      </c>
      <c r="CM30" s="17">
        <v>3044.3136458769895</v>
      </c>
      <c r="CN30" s="17">
        <v>3096.0898338055235</v>
      </c>
      <c r="CO30" s="22">
        <v>3025.3772378733706</v>
      </c>
      <c r="CP30" s="22">
        <v>2935.87228895217</v>
      </c>
      <c r="CQ30" s="22">
        <v>3002.4473141995768</v>
      </c>
      <c r="CR30" s="22">
        <v>2803.7667442285801</v>
      </c>
      <c r="CS30" s="101">
        <v>2926.3850348205929</v>
      </c>
      <c r="CT30" s="101">
        <v>2838.5681857189807</v>
      </c>
      <c r="CU30" s="101">
        <v>2856.3589848851225</v>
      </c>
      <c r="CV30" s="101">
        <v>2785.4260496358506</v>
      </c>
      <c r="CW30" s="101">
        <v>2722.0536475855765</v>
      </c>
      <c r="CX30" s="101">
        <v>2805.915971342316</v>
      </c>
      <c r="CY30" s="101">
        <v>2487.9543889729161</v>
      </c>
      <c r="CZ30" s="22">
        <v>2333.0188549491677</v>
      </c>
      <c r="DA30" s="22">
        <v>2259.5914382464234</v>
      </c>
      <c r="DB30" s="22">
        <v>2266.8697890333397</v>
      </c>
      <c r="DC30" s="22">
        <v>2210.8926141959287</v>
      </c>
      <c r="DD30" s="22">
        <v>2206.4398793381629</v>
      </c>
      <c r="DE30" s="22">
        <v>2292.1675722122277</v>
      </c>
      <c r="DF30" s="22">
        <v>2174.9664089715338</v>
      </c>
      <c r="DG30" s="101">
        <v>2115.5268556483484</v>
      </c>
      <c r="DH30" s="101">
        <v>2046.4208597970169</v>
      </c>
      <c r="DI30" s="101">
        <v>2025.2767319732579</v>
      </c>
      <c r="DJ30" s="101">
        <v>1964.6668650550914</v>
      </c>
      <c r="DK30" s="101">
        <v>1980.794901671848</v>
      </c>
      <c r="DL30" s="101">
        <v>2083.3371817111124</v>
      </c>
      <c r="DM30" s="101">
        <v>1856.5021733266215</v>
      </c>
      <c r="DN30" s="10"/>
      <c r="DO30" s="17">
        <v>3179.8647304041538</v>
      </c>
      <c r="DP30" s="17">
        <v>2991.596852102643</v>
      </c>
      <c r="DQ30" s="17">
        <v>2976.2026866844949</v>
      </c>
      <c r="DR30" s="22">
        <v>2870.0384578109101</v>
      </c>
      <c r="DS30" s="22">
        <v>2745.4350162074825</v>
      </c>
      <c r="DT30" s="22">
        <v>2890.0730103774545</v>
      </c>
      <c r="DU30" s="22">
        <v>2509.0781752001044</v>
      </c>
      <c r="DV30" s="101">
        <v>3004.8728281251688</v>
      </c>
      <c r="DW30" s="101">
        <v>2828.1859187803202</v>
      </c>
      <c r="DX30" s="101">
        <v>2805.9477123860761</v>
      </c>
      <c r="DY30" s="101">
        <v>2699.6869071121664</v>
      </c>
      <c r="DZ30" s="101">
        <v>2596.8855876881562</v>
      </c>
      <c r="EA30" s="101">
        <v>2745.098495236653</v>
      </c>
      <c r="EB30" s="101">
        <v>2292.0826240952815</v>
      </c>
      <c r="EC30" s="22">
        <v>2541.377687543697</v>
      </c>
      <c r="ED30" s="22">
        <v>2389.794012291959</v>
      </c>
      <c r="EE30" s="22">
        <v>2364.3517266810754</v>
      </c>
      <c r="EF30" s="22">
        <v>2268.2639943190329</v>
      </c>
      <c r="EG30" s="22">
        <v>2214.1558280882687</v>
      </c>
      <c r="EH30" s="22">
        <v>2358.7360421274198</v>
      </c>
      <c r="EI30" s="22">
        <v>2037.849154545132</v>
      </c>
      <c r="EJ30" s="101">
        <v>2387.7456638881395</v>
      </c>
      <c r="EK30" s="101">
        <v>2252.0609493388638</v>
      </c>
      <c r="EL30" s="101">
        <v>2212.4704979736489</v>
      </c>
      <c r="EM30" s="101">
        <v>2120.7929630025578</v>
      </c>
      <c r="EN30" s="101">
        <v>2081.789365762535</v>
      </c>
      <c r="EO30" s="101">
        <v>2225.495340008913</v>
      </c>
      <c r="EP30" s="101">
        <v>1843.9060765058846</v>
      </c>
      <c r="EQ30" s="10"/>
      <c r="ER30" s="17">
        <v>2365.7390433135884</v>
      </c>
      <c r="ES30" s="17">
        <v>2298.9551354113337</v>
      </c>
      <c r="ET30" s="17">
        <v>2379.3543876983445</v>
      </c>
      <c r="EU30" s="22">
        <v>2303.6912330029904</v>
      </c>
      <c r="EV30" s="22">
        <v>2323.4615500075479</v>
      </c>
      <c r="EW30" s="22">
        <v>2343.5258132168324</v>
      </c>
      <c r="EX30" s="22">
        <v>2219.6395379678811</v>
      </c>
      <c r="EY30" s="101">
        <v>2219.073035498076</v>
      </c>
      <c r="EZ30" s="101">
        <v>2155.6899458161706</v>
      </c>
      <c r="FA30" s="101">
        <v>2202.9386585363218</v>
      </c>
      <c r="FB30" s="101">
        <v>2131.1284774566348</v>
      </c>
      <c r="FC30" s="101">
        <v>2164.682349378741</v>
      </c>
      <c r="FD30" s="101">
        <v>2201.9098894806293</v>
      </c>
      <c r="FE30" s="101">
        <v>1983.3020948442204</v>
      </c>
      <c r="FF30" s="22">
        <v>1522.7725440633817</v>
      </c>
      <c r="FG30" s="22">
        <v>1491.0443311944555</v>
      </c>
      <c r="FH30" s="22">
        <v>1511.2728373141151</v>
      </c>
      <c r="FI30" s="22">
        <v>1475.3262035528478</v>
      </c>
      <c r="FJ30" s="22">
        <v>1562.6561138546654</v>
      </c>
      <c r="FK30" s="22">
        <v>1596.7313698144678</v>
      </c>
      <c r="FL30" s="22">
        <v>1581.3581715995153</v>
      </c>
      <c r="FM30" s="101">
        <v>1381.0238357041383</v>
      </c>
      <c r="FN30" s="101">
        <v>1346.0356282418338</v>
      </c>
      <c r="FO30" s="101">
        <v>1341.866501459353</v>
      </c>
      <c r="FP30" s="101">
        <v>1302.226440898542</v>
      </c>
      <c r="FQ30" s="101">
        <v>1394.5687756750299</v>
      </c>
      <c r="FR30" s="101">
        <v>1445.7354544236055</v>
      </c>
      <c r="FS30" s="101">
        <v>1344.1985161758828</v>
      </c>
      <c r="FT30" s="10"/>
      <c r="FU30" s="17">
        <v>4206.3480596168674</v>
      </c>
      <c r="FV30" s="17">
        <v>3927.3941082335587</v>
      </c>
      <c r="FW30" s="17">
        <v>4247.7656566686583</v>
      </c>
      <c r="FX30" s="22">
        <v>3991.5906945592096</v>
      </c>
      <c r="FY30" s="22">
        <v>4003.9586130853136</v>
      </c>
      <c r="FZ30" s="22">
        <v>3999.7805081426113</v>
      </c>
      <c r="GA30" s="22">
        <v>3933.168260991325</v>
      </c>
      <c r="GB30" s="101">
        <v>3924.5747658128712</v>
      </c>
      <c r="GC30" s="101">
        <v>3669.2954114497888</v>
      </c>
      <c r="GD30" s="101">
        <v>3931.5184477887083</v>
      </c>
      <c r="GE30" s="101">
        <v>3692.0814395842285</v>
      </c>
      <c r="GF30" s="101">
        <v>3723.1709681029065</v>
      </c>
      <c r="GG30" s="101">
        <v>3738.3841042909658</v>
      </c>
      <c r="GH30" s="101">
        <v>3508.6422952962207</v>
      </c>
      <c r="GI30" s="22">
        <v>3075.5009453582952</v>
      </c>
      <c r="GJ30" s="22">
        <v>2868.9683227545465</v>
      </c>
      <c r="GK30" s="22">
        <v>3075.315680719465</v>
      </c>
      <c r="GL30" s="22">
        <v>2889.0066039668736</v>
      </c>
      <c r="GM30" s="22">
        <v>2981.6632478650572</v>
      </c>
      <c r="GN30" s="22">
        <v>3012.8026793868376</v>
      </c>
      <c r="GO30" s="22">
        <v>3069.6288063109118</v>
      </c>
      <c r="GP30" s="101">
        <v>2791.4016079038779</v>
      </c>
      <c r="GQ30" s="101">
        <v>2603.9921696162432</v>
      </c>
      <c r="GR30" s="101">
        <v>2757.435490768783</v>
      </c>
      <c r="GS30" s="101">
        <v>2582.6619280451087</v>
      </c>
      <c r="GT30" s="101">
        <v>2695.4749046985421</v>
      </c>
      <c r="GU30" s="101">
        <v>2745.978973406633</v>
      </c>
      <c r="GV30" s="101">
        <v>2646.4324065418145</v>
      </c>
      <c r="GW30" s="10"/>
      <c r="GX30" s="17">
        <v>3945.717933284307</v>
      </c>
      <c r="GY30" s="17">
        <v>3645.8406655153781</v>
      </c>
      <c r="GZ30" s="17">
        <v>3898.7410976379583</v>
      </c>
      <c r="HA30" s="22">
        <v>3645.1113369252994</v>
      </c>
      <c r="HB30" s="22">
        <v>3688.8426277147241</v>
      </c>
      <c r="HC30" s="22">
        <v>3740.8127527418401</v>
      </c>
      <c r="HD30" s="22">
        <v>3626.0143373287569</v>
      </c>
      <c r="HE30" s="101">
        <v>3646.8190774004543</v>
      </c>
      <c r="HF30" s="101">
        <v>3379.8139367784961</v>
      </c>
      <c r="HG30" s="101">
        <v>3577.4738737307507</v>
      </c>
      <c r="HH30" s="101">
        <v>3339.1844472078519</v>
      </c>
      <c r="HI30" s="101">
        <v>3405.4138189005448</v>
      </c>
      <c r="HJ30" s="101">
        <v>3475.2599078423041</v>
      </c>
      <c r="HK30" s="101">
        <v>3201.6714733336021</v>
      </c>
      <c r="HL30" s="22">
        <v>2977.0557914980745</v>
      </c>
      <c r="HM30" s="22">
        <v>2758.1308691641061</v>
      </c>
      <c r="HN30" s="22">
        <v>2914.3520087667266</v>
      </c>
      <c r="HO30" s="22">
        <v>2726.7423292234125</v>
      </c>
      <c r="HP30" s="22">
        <v>2831.9774861218893</v>
      </c>
      <c r="HQ30" s="22">
        <v>2907.9992337890349</v>
      </c>
      <c r="HR30" s="22">
        <v>2903.3200929947352</v>
      </c>
      <c r="HS30" s="101">
        <v>2681.4237627068101</v>
      </c>
      <c r="HT30" s="101">
        <v>2490.8625806929676</v>
      </c>
      <c r="HU30" s="101">
        <v>2587.656063303059</v>
      </c>
      <c r="HV30" s="101">
        <v>2421.009212062947</v>
      </c>
      <c r="HW30" s="101">
        <v>2533.9680764331433</v>
      </c>
      <c r="HX30" s="101">
        <v>2628.3694529692707</v>
      </c>
      <c r="HY30" s="101">
        <v>2471.994430696393</v>
      </c>
      <c r="HZ30" s="10"/>
      <c r="IA30" s="17">
        <v>3983.4426637391812</v>
      </c>
      <c r="IB30" s="17">
        <v>3711.1431326446859</v>
      </c>
      <c r="IC30" s="17">
        <v>4056.5094617539048</v>
      </c>
      <c r="ID30" s="22">
        <v>3793.060646490213</v>
      </c>
      <c r="IE30" s="22">
        <v>3870.6247958898189</v>
      </c>
      <c r="IF30" s="22">
        <v>3840.6786556533934</v>
      </c>
      <c r="IG30" s="22">
        <v>3818.4493147378239</v>
      </c>
      <c r="IH30" s="101">
        <v>3708.7059946586069</v>
      </c>
      <c r="II30" s="101">
        <v>3460.4792536853529</v>
      </c>
      <c r="IJ30" s="101">
        <v>3746.9426573105716</v>
      </c>
      <c r="IK30" s="101">
        <v>3500.4285020081566</v>
      </c>
      <c r="IL30" s="101">
        <v>3594.974819988091</v>
      </c>
      <c r="IM30" s="101">
        <v>3585.4744200990986</v>
      </c>
      <c r="IN30" s="101">
        <v>3399.3430654569493</v>
      </c>
      <c r="IO30" s="22">
        <v>2782.9115405259417</v>
      </c>
      <c r="IP30" s="22">
        <v>2602.8310400828705</v>
      </c>
      <c r="IQ30" s="22">
        <v>2816.5879278119346</v>
      </c>
      <c r="IR30" s="22">
        <v>2646.6534175075435</v>
      </c>
      <c r="IS30" s="22">
        <v>2790.8289680086596</v>
      </c>
      <c r="IT30" s="22">
        <v>2793.9534167173397</v>
      </c>
      <c r="IU30" s="22">
        <v>2921.6403097631451</v>
      </c>
      <c r="IV30" s="101">
        <v>2500.9435773033715</v>
      </c>
      <c r="IW30" s="101">
        <v>2348.8173118065993</v>
      </c>
      <c r="IX30" s="101">
        <v>2500.6336687228641</v>
      </c>
      <c r="IY30" s="101">
        <v>2351.7834477424526</v>
      </c>
      <c r="IZ30" s="101">
        <v>2506.2524053463699</v>
      </c>
      <c r="JA30" s="101">
        <v>2529.6775602889666</v>
      </c>
      <c r="JB30" s="101">
        <v>2500.0630409545838</v>
      </c>
      <c r="JC30" s="10"/>
      <c r="JD30" s="17">
        <v>5842.342858549584</v>
      </c>
      <c r="JE30" s="17">
        <v>5274.6192061718984</v>
      </c>
      <c r="JF30" s="17">
        <v>5323.9894358390729</v>
      </c>
      <c r="JG30" s="22">
        <v>5083.0922975578505</v>
      </c>
      <c r="JH30" s="22">
        <v>4849.4426042108662</v>
      </c>
      <c r="JI30" s="22">
        <v>5118.7018648718476</v>
      </c>
      <c r="JJ30" s="22">
        <v>4661.197779350483</v>
      </c>
      <c r="JK30" s="101">
        <v>5522.3997503957735</v>
      </c>
      <c r="JL30" s="101">
        <v>4997.4913476470247</v>
      </c>
      <c r="JM30" s="101">
        <v>5014.5152656046248</v>
      </c>
      <c r="JN30" s="101">
        <v>4775.1932228011219</v>
      </c>
      <c r="JO30" s="101">
        <v>4579.8375877533772</v>
      </c>
      <c r="JP30" s="101">
        <v>4856.7592117114327</v>
      </c>
      <c r="JQ30" s="101">
        <v>4241.6835548430936</v>
      </c>
      <c r="JR30" s="22">
        <v>4901.7173925794204</v>
      </c>
      <c r="JS30" s="22">
        <v>4423.4781540149015</v>
      </c>
      <c r="JT30" s="22">
        <v>4425.8385481428186</v>
      </c>
      <c r="JU30" s="22">
        <v>4202.3380531625789</v>
      </c>
      <c r="JV30" s="22">
        <v>4063.1372393895949</v>
      </c>
      <c r="JW30" s="22">
        <v>4350.856761696873</v>
      </c>
      <c r="JX30" s="22">
        <v>3998.0959784362872</v>
      </c>
      <c r="JY30" s="101">
        <v>4590.5052674629133</v>
      </c>
      <c r="JZ30" s="101">
        <v>4156.5630624730002</v>
      </c>
      <c r="KA30" s="101">
        <v>4123.0344622014763</v>
      </c>
      <c r="KB30" s="101">
        <v>3908.2703012125294</v>
      </c>
      <c r="KC30" s="101">
        <v>3789.3493228784464</v>
      </c>
      <c r="KD30" s="101">
        <v>4083.2010798937349</v>
      </c>
      <c r="KE30" s="101">
        <v>3583.0360437767226</v>
      </c>
      <c r="KF30" s="10"/>
    </row>
    <row r="31" spans="2:292" ht="18">
      <c r="B31" s="4" t="str">
        <f>$B$56</f>
        <v>No Cooling with Wall Furnace</v>
      </c>
      <c r="C31" s="17">
        <v>1310.0669371943366</v>
      </c>
      <c r="D31" s="17">
        <v>1220.7990742216214</v>
      </c>
      <c r="E31" s="17">
        <v>1284.3450389533243</v>
      </c>
      <c r="F31" s="22">
        <v>1183.2085775273993</v>
      </c>
      <c r="G31" s="22">
        <v>1317.5047909350271</v>
      </c>
      <c r="H31" s="22">
        <v>1351.7834813610959</v>
      </c>
      <c r="I31" s="22">
        <v>1290.2857681438732</v>
      </c>
      <c r="J31" s="101">
        <v>1294.4606347707006</v>
      </c>
      <c r="K31" s="101">
        <v>1208.4401328128974</v>
      </c>
      <c r="L31" s="101">
        <v>1266.4617535384173</v>
      </c>
      <c r="M31" s="101">
        <v>1169.0044056376089</v>
      </c>
      <c r="N31" s="101">
        <v>1301.690729964336</v>
      </c>
      <c r="O31" s="101">
        <v>1336.733957621705</v>
      </c>
      <c r="P31" s="101">
        <v>1266.6563476753277</v>
      </c>
      <c r="Q31" s="22">
        <v>802.58676057712353</v>
      </c>
      <c r="R31" s="22">
        <v>790.50024164923991</v>
      </c>
      <c r="S31" s="22">
        <v>771.32141263824406</v>
      </c>
      <c r="T31" s="22">
        <v>757.62793197659869</v>
      </c>
      <c r="U31" s="22">
        <v>839.2836325929112</v>
      </c>
      <c r="V31" s="22">
        <v>870.04947269660136</v>
      </c>
      <c r="W31" s="22">
        <v>864.50354433015127</v>
      </c>
      <c r="X31" s="101">
        <v>792.29946955579749</v>
      </c>
      <c r="Y31" s="101">
        <v>781.31882761399856</v>
      </c>
      <c r="Z31" s="101">
        <v>760.1228237420662</v>
      </c>
      <c r="AA31" s="101">
        <v>747.68225181398122</v>
      </c>
      <c r="AB31" s="101">
        <v>828.28722506028555</v>
      </c>
      <c r="AC31" s="101">
        <v>859.00276478619662</v>
      </c>
      <c r="AD31" s="101">
        <v>847.20078257367925</v>
      </c>
      <c r="AE31" s="9"/>
      <c r="AF31" s="17">
        <v>1696.0406226201128</v>
      </c>
      <c r="AG31" s="17">
        <v>1670.1106582022119</v>
      </c>
      <c r="AH31" s="17">
        <v>1758.3482491057662</v>
      </c>
      <c r="AI31" s="22">
        <v>1728.9707692513668</v>
      </c>
      <c r="AJ31" s="22">
        <v>1798.7195378735109</v>
      </c>
      <c r="AK31" s="22">
        <v>1765.6555913999898</v>
      </c>
      <c r="AL31" s="22">
        <v>1850.6799446927096</v>
      </c>
      <c r="AM31" s="101">
        <v>1570.5763615623309</v>
      </c>
      <c r="AN31" s="101">
        <v>1548.8452840858106</v>
      </c>
      <c r="AO31" s="101">
        <v>1599.6703732256556</v>
      </c>
      <c r="AP31" s="101">
        <v>1575.0500428429345</v>
      </c>
      <c r="AQ31" s="101">
        <v>1653.4262693811233</v>
      </c>
      <c r="AR31" s="101">
        <v>1642.1682034793198</v>
      </c>
      <c r="AS31" s="101">
        <v>1647.3743822401841</v>
      </c>
      <c r="AT31" s="22">
        <v>998.38905902642477</v>
      </c>
      <c r="AU31" s="22">
        <v>1008.5677286825041</v>
      </c>
      <c r="AV31" s="22">
        <v>1034.1543810974438</v>
      </c>
      <c r="AW31" s="22">
        <v>1045.6863546068096</v>
      </c>
      <c r="AX31" s="22">
        <v>1131.0169168837772</v>
      </c>
      <c r="AY31" s="22">
        <v>1115.4964171040735</v>
      </c>
      <c r="AZ31" s="22">
        <v>1253.9419420023207</v>
      </c>
      <c r="BA31" s="101">
        <v>881.02917363675499</v>
      </c>
      <c r="BB31" s="101">
        <v>883.03280851555053</v>
      </c>
      <c r="BC31" s="101">
        <v>886.18482351345745</v>
      </c>
      <c r="BD31" s="101">
        <v>888.45485143708822</v>
      </c>
      <c r="BE31" s="101">
        <v>982.36841694573468</v>
      </c>
      <c r="BF31" s="101">
        <v>987.68332822590764</v>
      </c>
      <c r="BG31" s="101">
        <v>1056.8851005582571</v>
      </c>
      <c r="BH31" s="10"/>
      <c r="BI31" s="17">
        <v>1370.4140172969035</v>
      </c>
      <c r="BJ31" s="17">
        <v>1302.4825481385581</v>
      </c>
      <c r="BK31" s="17">
        <v>1375.7720780446205</v>
      </c>
      <c r="BL31" s="22">
        <v>1298.8087882183847</v>
      </c>
      <c r="BM31" s="22">
        <v>1389.174829414615</v>
      </c>
      <c r="BN31" s="22">
        <v>1400.2086210186433</v>
      </c>
      <c r="BO31" s="22">
        <v>1385.7910500894925</v>
      </c>
      <c r="BP31" s="101">
        <v>1312.1270302507421</v>
      </c>
      <c r="BQ31" s="101">
        <v>1244.6896070096534</v>
      </c>
      <c r="BR31" s="101">
        <v>1300.9558638120873</v>
      </c>
      <c r="BS31" s="101">
        <v>1224.5523057212024</v>
      </c>
      <c r="BT31" s="101">
        <v>1319.9289926502595</v>
      </c>
      <c r="BU31" s="101">
        <v>1341.5916548718271</v>
      </c>
      <c r="BV31" s="101">
        <v>1291.8457468125307</v>
      </c>
      <c r="BW31" s="22">
        <v>783.6903519573616</v>
      </c>
      <c r="BX31" s="22">
        <v>774.22820207477071</v>
      </c>
      <c r="BY31" s="22">
        <v>771.95098202317786</v>
      </c>
      <c r="BZ31" s="22">
        <v>761.23079309136415</v>
      </c>
      <c r="CA31" s="22">
        <v>843.82735325940496</v>
      </c>
      <c r="CB31" s="22">
        <v>861.51781533863573</v>
      </c>
      <c r="CC31" s="22">
        <v>897.22412251936032</v>
      </c>
      <c r="CD31" s="101">
        <v>746.80603251111188</v>
      </c>
      <c r="CE31" s="101">
        <v>738.09325859106161</v>
      </c>
      <c r="CF31" s="101">
        <v>724.63211090789628</v>
      </c>
      <c r="CG31" s="101">
        <v>714.7609311335209</v>
      </c>
      <c r="CH31" s="101">
        <v>791.25748297833604</v>
      </c>
      <c r="CI31" s="101">
        <v>814.87953227553419</v>
      </c>
      <c r="CJ31" s="101">
        <v>828.59385449826675</v>
      </c>
      <c r="CK31" s="10"/>
      <c r="CL31" s="17">
        <v>1789.3078988550544</v>
      </c>
      <c r="CM31" s="17">
        <v>1766.7972574841938</v>
      </c>
      <c r="CN31" s="17">
        <v>1860.4776999029341</v>
      </c>
      <c r="CO31" s="22">
        <v>1834.9741587979747</v>
      </c>
      <c r="CP31" s="22">
        <v>1887.7522848061103</v>
      </c>
      <c r="CQ31" s="22">
        <v>1846.9123988719466</v>
      </c>
      <c r="CR31" s="22">
        <v>1923.5841633870109</v>
      </c>
      <c r="CS31" s="101">
        <v>1665.0078151047799</v>
      </c>
      <c r="CT31" s="101">
        <v>1643.0243414292963</v>
      </c>
      <c r="CU31" s="101">
        <v>1701.9367873573428</v>
      </c>
      <c r="CV31" s="101">
        <v>1677.0305034680628</v>
      </c>
      <c r="CW31" s="101">
        <v>1742.5838318962228</v>
      </c>
      <c r="CX31" s="101">
        <v>1724.0002566538769</v>
      </c>
      <c r="CY31" s="101">
        <v>1715.1713132640295</v>
      </c>
      <c r="CZ31" s="22">
        <v>1027.5461748676935</v>
      </c>
      <c r="DA31" s="22">
        <v>1038.4498527414833</v>
      </c>
      <c r="DB31" s="22">
        <v>1070.9843210065144</v>
      </c>
      <c r="DC31" s="22">
        <v>1083.3376961177762</v>
      </c>
      <c r="DD31" s="22">
        <v>1162.4436414970937</v>
      </c>
      <c r="DE31" s="22">
        <v>1141.1695007951289</v>
      </c>
      <c r="DF31" s="22">
        <v>1297.8278752032388</v>
      </c>
      <c r="DG31" s="101">
        <v>902.31706886774714</v>
      </c>
      <c r="DH31" s="101">
        <v>907.97011543371127</v>
      </c>
      <c r="DI31" s="101">
        <v>913.45466203273543</v>
      </c>
      <c r="DJ31" s="101">
        <v>919.85930875461634</v>
      </c>
      <c r="DK31" s="101">
        <v>1005.7674262798685</v>
      </c>
      <c r="DL31" s="101">
        <v>1006.3015247767637</v>
      </c>
      <c r="DM31" s="101">
        <v>1086.9729474272431</v>
      </c>
      <c r="DN31" s="10"/>
      <c r="DO31" s="17">
        <v>1335.9812984407338</v>
      </c>
      <c r="DP31" s="17">
        <v>1266.0212950524697</v>
      </c>
      <c r="DQ31" s="17">
        <v>1332.3016307424632</v>
      </c>
      <c r="DR31" s="22">
        <v>1253.0401031510994</v>
      </c>
      <c r="DS31" s="22">
        <v>1348.6304609112442</v>
      </c>
      <c r="DT31" s="22">
        <v>1367.0234537764634</v>
      </c>
      <c r="DU31" s="22">
        <v>1341.1259004546796</v>
      </c>
      <c r="DV31" s="101">
        <v>1286.7888417851841</v>
      </c>
      <c r="DW31" s="101">
        <v>1217.3329832172888</v>
      </c>
      <c r="DX31" s="101">
        <v>1269.6931870136893</v>
      </c>
      <c r="DY31" s="101">
        <v>1191.0028327592879</v>
      </c>
      <c r="DZ31" s="101">
        <v>1291.1543322603604</v>
      </c>
      <c r="EA31" s="101">
        <v>1317.8132570137077</v>
      </c>
      <c r="EB31" s="101">
        <v>1264.1507585427166</v>
      </c>
      <c r="EC31" s="22">
        <v>765.26256909551887</v>
      </c>
      <c r="ED31" s="22">
        <v>758.94780982379962</v>
      </c>
      <c r="EE31" s="22">
        <v>751.83534188666806</v>
      </c>
      <c r="EF31" s="22">
        <v>744.6810045223524</v>
      </c>
      <c r="EG31" s="22">
        <v>824.30857618794585</v>
      </c>
      <c r="EH31" s="22">
        <v>843.15383398168115</v>
      </c>
      <c r="EI31" s="22">
        <v>875.25384891513659</v>
      </c>
      <c r="EJ31" s="101">
        <v>736.36362264333115</v>
      </c>
      <c r="EK31" s="101">
        <v>730.58866354466386</v>
      </c>
      <c r="EL31" s="101">
        <v>714.94107672411008</v>
      </c>
      <c r="EM31" s="101">
        <v>708.39830860276413</v>
      </c>
      <c r="EN31" s="101">
        <v>783.63180451182609</v>
      </c>
      <c r="EO31" s="101">
        <v>806.36284066215273</v>
      </c>
      <c r="EP31" s="101">
        <v>821.62090227252713</v>
      </c>
      <c r="EQ31" s="10"/>
      <c r="ER31" s="17">
        <v>1770.4217347852257</v>
      </c>
      <c r="ES31" s="17">
        <v>1744.2565370488433</v>
      </c>
      <c r="ET31" s="17">
        <v>1823.0671330138978</v>
      </c>
      <c r="EU31" s="22">
        <v>1793.4231444222162</v>
      </c>
      <c r="EV31" s="22">
        <v>1851.80724794258</v>
      </c>
      <c r="EW31" s="22">
        <v>1822.558195376612</v>
      </c>
      <c r="EX31" s="22">
        <v>1851.4751070651473</v>
      </c>
      <c r="EY31" s="101">
        <v>1651.7930963817867</v>
      </c>
      <c r="EZ31" s="101">
        <v>1629.6779114284222</v>
      </c>
      <c r="FA31" s="101">
        <v>1674.1593993760719</v>
      </c>
      <c r="FB31" s="101">
        <v>1649.10389255111</v>
      </c>
      <c r="FC31" s="101">
        <v>1716.0694866448191</v>
      </c>
      <c r="FD31" s="101">
        <v>1705.8739036510935</v>
      </c>
      <c r="FE31" s="101">
        <v>1650.5902855970667</v>
      </c>
      <c r="FF31" s="22">
        <v>966.42384231486801</v>
      </c>
      <c r="FG31" s="22">
        <v>974.65753611445109</v>
      </c>
      <c r="FH31" s="22">
        <v>999.02222365201715</v>
      </c>
      <c r="FI31" s="22">
        <v>1008.350627263614</v>
      </c>
      <c r="FJ31" s="22">
        <v>1091.4425208600328</v>
      </c>
      <c r="FK31" s="22">
        <v>1076.2521515925418</v>
      </c>
      <c r="FL31" s="22">
        <v>1213.5362807375584</v>
      </c>
      <c r="FM31" s="101">
        <v>852.44371460018158</v>
      </c>
      <c r="FN31" s="101">
        <v>857.04953327708643</v>
      </c>
      <c r="FO31" s="101">
        <v>856.80483065433168</v>
      </c>
      <c r="FP31" s="101">
        <v>862.02301542362488</v>
      </c>
      <c r="FQ31" s="101">
        <v>946.45209200015131</v>
      </c>
      <c r="FR31" s="101">
        <v>950.2496042490634</v>
      </c>
      <c r="FS31" s="101">
        <v>1011.875967309585</v>
      </c>
      <c r="FT31" s="10"/>
      <c r="FU31" s="17">
        <v>2658.3434375344154</v>
      </c>
      <c r="FV31" s="17">
        <v>2571.1406317241981</v>
      </c>
      <c r="FW31" s="17">
        <v>2842.6540262127137</v>
      </c>
      <c r="FX31" s="22">
        <v>2743.8571813867925</v>
      </c>
      <c r="FY31" s="22">
        <v>2812.4066736769432</v>
      </c>
      <c r="FZ31" s="22">
        <v>2686.8940236410144</v>
      </c>
      <c r="GA31" s="22">
        <v>2879.8645636149845</v>
      </c>
      <c r="GB31" s="101">
        <v>2489.3666197328853</v>
      </c>
      <c r="GC31" s="101">
        <v>2413.4129293035749</v>
      </c>
      <c r="GD31" s="101">
        <v>2630.2106501615726</v>
      </c>
      <c r="GE31" s="101">
        <v>2544.1585455580484</v>
      </c>
      <c r="GF31" s="101">
        <v>2618.887184372059</v>
      </c>
      <c r="GG31" s="101">
        <v>2519.2803754019378</v>
      </c>
      <c r="GH31" s="101">
        <v>2589.9978805474379</v>
      </c>
      <c r="GI31" s="22">
        <v>1583.9641552422968</v>
      </c>
      <c r="GJ31" s="22">
        <v>1559.2244942952204</v>
      </c>
      <c r="GK31" s="22">
        <v>1719.2418980375885</v>
      </c>
      <c r="GL31" s="22">
        <v>1691.2129783150565</v>
      </c>
      <c r="GM31" s="22">
        <v>1801.0962679700874</v>
      </c>
      <c r="GN31" s="22">
        <v>1712.0435668656332</v>
      </c>
      <c r="GO31" s="22">
        <v>2024.8261129378516</v>
      </c>
      <c r="GP31" s="101">
        <v>1419.0277021795862</v>
      </c>
      <c r="GQ31" s="101">
        <v>1395.3752686756259</v>
      </c>
      <c r="GR31" s="101">
        <v>1512.1847196571068</v>
      </c>
      <c r="GS31" s="101">
        <v>1485.3875795773304</v>
      </c>
      <c r="GT31" s="101">
        <v>1602.6325111815347</v>
      </c>
      <c r="GU31" s="101">
        <v>1539.5241605588087</v>
      </c>
      <c r="GV31" s="101">
        <v>1736.4187079880037</v>
      </c>
      <c r="GW31" s="10"/>
      <c r="GX31" s="17">
        <v>2229.5442035634242</v>
      </c>
      <c r="GY31" s="17">
        <v>2149.6242642474117</v>
      </c>
      <c r="GZ31" s="17">
        <v>2356.6104644123011</v>
      </c>
      <c r="HA31" s="22">
        <v>2266.0647787575804</v>
      </c>
      <c r="HB31" s="22">
        <v>2381.8306872573471</v>
      </c>
      <c r="HC31" s="22">
        <v>2300.7682508820253</v>
      </c>
      <c r="HD31" s="22">
        <v>2465.1189404135671</v>
      </c>
      <c r="HE31" s="101">
        <v>2064.636061490467</v>
      </c>
      <c r="HF31" s="101">
        <v>1994.6444646312291</v>
      </c>
      <c r="HG31" s="101">
        <v>2150.5096837987353</v>
      </c>
      <c r="HH31" s="101">
        <v>2071.212362230096</v>
      </c>
      <c r="HI31" s="101">
        <v>2194.8001369970966</v>
      </c>
      <c r="HJ31" s="101">
        <v>2138.6809580087729</v>
      </c>
      <c r="HK31" s="101">
        <v>2191.8171340661579</v>
      </c>
      <c r="HL31" s="22">
        <v>1328.5646101154775</v>
      </c>
      <c r="HM31" s="22">
        <v>1306.5768503769027</v>
      </c>
      <c r="HN31" s="22">
        <v>1420.4801844365088</v>
      </c>
      <c r="HO31" s="22">
        <v>1395.5690446311064</v>
      </c>
      <c r="HP31" s="22">
        <v>1535.6977348775399</v>
      </c>
      <c r="HQ31" s="22">
        <v>1479.8207299459255</v>
      </c>
      <c r="HR31" s="22">
        <v>1750.2197459773849</v>
      </c>
      <c r="HS31" s="101">
        <v>1161.6969835140642</v>
      </c>
      <c r="HT31" s="101">
        <v>1151.1070803611733</v>
      </c>
      <c r="HU31" s="101">
        <v>1213.5920973384889</v>
      </c>
      <c r="HV31" s="101">
        <v>1201.5942148300408</v>
      </c>
      <c r="HW31" s="101">
        <v>1334.7436528054773</v>
      </c>
      <c r="HX31" s="101">
        <v>1304.3846683011307</v>
      </c>
      <c r="HY31" s="101">
        <v>1470.4337316684823</v>
      </c>
      <c r="HZ31" s="10"/>
      <c r="IA31" s="17">
        <v>2771.4792809138171</v>
      </c>
      <c r="IB31" s="17">
        <v>2675.069035412595</v>
      </c>
      <c r="IC31" s="17">
        <v>2954.8582672705775</v>
      </c>
      <c r="ID31" s="22">
        <v>2845.6298086686488</v>
      </c>
      <c r="IE31" s="22">
        <v>2935.9420020002344</v>
      </c>
      <c r="IF31" s="22">
        <v>2810.9237768562011</v>
      </c>
      <c r="IG31" s="22">
        <v>2994.4016106366762</v>
      </c>
      <c r="IH31" s="101">
        <v>2594.8307419254361</v>
      </c>
      <c r="II31" s="101">
        <v>2510.8071010679655</v>
      </c>
      <c r="IJ31" s="101">
        <v>2734.2349959950789</v>
      </c>
      <c r="IK31" s="101">
        <v>2639.0400016325075</v>
      </c>
      <c r="IL31" s="101">
        <v>2735.1729683203662</v>
      </c>
      <c r="IM31" s="101">
        <v>2636.1384259677302</v>
      </c>
      <c r="IN31" s="101">
        <v>2692.0752634119463</v>
      </c>
      <c r="IO31" s="22">
        <v>1626.359138234955</v>
      </c>
      <c r="IP31" s="22">
        <v>1600.4404942621745</v>
      </c>
      <c r="IQ31" s="22">
        <v>1764.4363210478077</v>
      </c>
      <c r="IR31" s="22">
        <v>1735.0716667470042</v>
      </c>
      <c r="IS31" s="22">
        <v>1865.3154373114471</v>
      </c>
      <c r="IT31" s="22">
        <v>1774.3269846722139</v>
      </c>
      <c r="IU31" s="22">
        <v>2104.687837950582</v>
      </c>
      <c r="IV31" s="101">
        <v>1447.7834144584938</v>
      </c>
      <c r="IW31" s="101">
        <v>1433.4395059949459</v>
      </c>
      <c r="IX31" s="101">
        <v>1543.0475497639002</v>
      </c>
      <c r="IY31" s="101">
        <v>1526.7965486005412</v>
      </c>
      <c r="IZ31" s="101">
        <v>1656.1220009827953</v>
      </c>
      <c r="JA31" s="101">
        <v>1591.0324102738318</v>
      </c>
      <c r="JB31" s="101">
        <v>1800.2154871483779</v>
      </c>
      <c r="JC31" s="10"/>
      <c r="JD31" s="17">
        <v>1789.1598110293071</v>
      </c>
      <c r="JE31" s="17">
        <v>1745.2955073992059</v>
      </c>
      <c r="JF31" s="17">
        <v>1837.2840403971763</v>
      </c>
      <c r="JG31" s="22">
        <v>1787.5877633235771</v>
      </c>
      <c r="JH31" s="22">
        <v>1891.1832475711926</v>
      </c>
      <c r="JI31" s="22">
        <v>1865.2868505509405</v>
      </c>
      <c r="JJ31" s="22">
        <v>1881.6601345669314</v>
      </c>
      <c r="JK31" s="101">
        <v>1697.3054662327697</v>
      </c>
      <c r="JL31" s="101">
        <v>1655.2594326026929</v>
      </c>
      <c r="JM31" s="101">
        <v>1717.6967069402149</v>
      </c>
      <c r="JN31" s="101">
        <v>1670.0604477453319</v>
      </c>
      <c r="JO31" s="101">
        <v>1781.0350541122925</v>
      </c>
      <c r="JP31" s="101">
        <v>1773.2395866940685</v>
      </c>
      <c r="JQ31" s="101">
        <v>1718.845352856767</v>
      </c>
      <c r="JR31" s="22">
        <v>1028.301955186324</v>
      </c>
      <c r="JS31" s="22">
        <v>1020.585389288152</v>
      </c>
      <c r="JT31" s="22">
        <v>1047.168861574708</v>
      </c>
      <c r="JU31" s="22">
        <v>1038.426340545172</v>
      </c>
      <c r="JV31" s="22">
        <v>1152.0144800732269</v>
      </c>
      <c r="JW31" s="22">
        <v>1149.2845091193199</v>
      </c>
      <c r="JX31" s="22">
        <v>1254.6205714550033</v>
      </c>
      <c r="JY31" s="101">
        <v>942.87218195141872</v>
      </c>
      <c r="JZ31" s="101">
        <v>942.22844046744274</v>
      </c>
      <c r="KA31" s="101">
        <v>936.74590956460759</v>
      </c>
      <c r="KB31" s="101">
        <v>936.0165795056779</v>
      </c>
      <c r="KC31" s="101">
        <v>1038.982352779778</v>
      </c>
      <c r="KD31" s="101">
        <v>1052.9822844850278</v>
      </c>
      <c r="KE31" s="101">
        <v>1096.6697338077274</v>
      </c>
      <c r="KF31" s="10"/>
    </row>
    <row r="32" spans="2:292" ht="18">
      <c r="B32" s="4" t="str">
        <f>$B$57</f>
        <v>No Cooling with 80 AFUE Furnace</v>
      </c>
      <c r="C32" s="17">
        <v>1310.0669371943366</v>
      </c>
      <c r="D32" s="17">
        <v>1220.7990742216214</v>
      </c>
      <c r="E32" s="17">
        <v>1284.3450389533243</v>
      </c>
      <c r="F32" s="22">
        <v>1183.2085775273993</v>
      </c>
      <c r="G32" s="22">
        <v>1317.5047909350271</v>
      </c>
      <c r="H32" s="22">
        <v>1351.7834813610959</v>
      </c>
      <c r="I32" s="22">
        <v>1290.2857681438732</v>
      </c>
      <c r="J32" s="101">
        <v>1294.4606347707006</v>
      </c>
      <c r="K32" s="101">
        <v>1208.4401328128974</v>
      </c>
      <c r="L32" s="101">
        <v>1266.4617535384173</v>
      </c>
      <c r="M32" s="101">
        <v>1169.0044056376089</v>
      </c>
      <c r="N32" s="101">
        <v>1301.690729964336</v>
      </c>
      <c r="O32" s="101">
        <v>1336.733957621705</v>
      </c>
      <c r="P32" s="101">
        <v>1266.6563476753277</v>
      </c>
      <c r="Q32" s="22">
        <v>802.58676057712353</v>
      </c>
      <c r="R32" s="22">
        <v>790.50024164923991</v>
      </c>
      <c r="S32" s="22">
        <v>771.32141263824406</v>
      </c>
      <c r="T32" s="22">
        <v>757.62793197659869</v>
      </c>
      <c r="U32" s="22">
        <v>839.2836325929112</v>
      </c>
      <c r="V32" s="22">
        <v>870.04947269660136</v>
      </c>
      <c r="W32" s="22">
        <v>864.50354433015127</v>
      </c>
      <c r="X32" s="101">
        <v>792.29946955579749</v>
      </c>
      <c r="Y32" s="101">
        <v>781.31882761399856</v>
      </c>
      <c r="Z32" s="101">
        <v>760.1228237420662</v>
      </c>
      <c r="AA32" s="101">
        <v>747.68225181398122</v>
      </c>
      <c r="AB32" s="101">
        <v>828.28722506028555</v>
      </c>
      <c r="AC32" s="101">
        <v>859.00276478619662</v>
      </c>
      <c r="AD32" s="101">
        <v>847.20078257367925</v>
      </c>
      <c r="AE32" s="18"/>
      <c r="AF32" s="17">
        <v>1696.0406226201128</v>
      </c>
      <c r="AG32" s="17">
        <v>1670.1106582022119</v>
      </c>
      <c r="AH32" s="17">
        <v>1758.3482491057662</v>
      </c>
      <c r="AI32" s="22">
        <v>1728.9707692513668</v>
      </c>
      <c r="AJ32" s="22">
        <v>1798.7195378735109</v>
      </c>
      <c r="AK32" s="22">
        <v>1765.6555913999898</v>
      </c>
      <c r="AL32" s="22">
        <v>1850.6799446927096</v>
      </c>
      <c r="AM32" s="101">
        <v>1570.5763615623309</v>
      </c>
      <c r="AN32" s="101">
        <v>1548.8452840858106</v>
      </c>
      <c r="AO32" s="101">
        <v>1599.6703732256556</v>
      </c>
      <c r="AP32" s="101">
        <v>1575.0500428429345</v>
      </c>
      <c r="AQ32" s="101">
        <v>1653.4262693811233</v>
      </c>
      <c r="AR32" s="101">
        <v>1642.1682034793198</v>
      </c>
      <c r="AS32" s="101">
        <v>1647.3743822401841</v>
      </c>
      <c r="AT32" s="22">
        <v>998.38905902642477</v>
      </c>
      <c r="AU32" s="22">
        <v>1008.5677286825041</v>
      </c>
      <c r="AV32" s="22">
        <v>1034.1543810974438</v>
      </c>
      <c r="AW32" s="22">
        <v>1045.6863546068096</v>
      </c>
      <c r="AX32" s="22">
        <v>1131.0169168837772</v>
      </c>
      <c r="AY32" s="22">
        <v>1115.4964171040735</v>
      </c>
      <c r="AZ32" s="22">
        <v>1253.9419420023207</v>
      </c>
      <c r="BA32" s="101">
        <v>881.02917363675499</v>
      </c>
      <c r="BB32" s="101">
        <v>883.03280851555053</v>
      </c>
      <c r="BC32" s="101">
        <v>886.18482351345745</v>
      </c>
      <c r="BD32" s="101">
        <v>888.45485143708822</v>
      </c>
      <c r="BE32" s="101">
        <v>982.36841694573468</v>
      </c>
      <c r="BF32" s="101">
        <v>987.68332822590764</v>
      </c>
      <c r="BG32" s="101">
        <v>1056.8851005582571</v>
      </c>
      <c r="BH32" s="13"/>
      <c r="BI32" s="17">
        <v>1370.4140172969035</v>
      </c>
      <c r="BJ32" s="17">
        <v>1302.4825481385581</v>
      </c>
      <c r="BK32" s="17">
        <v>1375.7720780446205</v>
      </c>
      <c r="BL32" s="22">
        <v>1298.8087882183847</v>
      </c>
      <c r="BM32" s="22">
        <v>1389.174829414615</v>
      </c>
      <c r="BN32" s="22">
        <v>1400.2086210186433</v>
      </c>
      <c r="BO32" s="22">
        <v>1385.7910500894925</v>
      </c>
      <c r="BP32" s="101">
        <v>1312.1270302507421</v>
      </c>
      <c r="BQ32" s="101">
        <v>1244.6896070096534</v>
      </c>
      <c r="BR32" s="101">
        <v>1300.9558638120873</v>
      </c>
      <c r="BS32" s="101">
        <v>1224.5523057212024</v>
      </c>
      <c r="BT32" s="101">
        <v>1319.9289926502595</v>
      </c>
      <c r="BU32" s="101">
        <v>1341.5916548718271</v>
      </c>
      <c r="BV32" s="101">
        <v>1291.8457468125307</v>
      </c>
      <c r="BW32" s="22">
        <v>783.6903519573616</v>
      </c>
      <c r="BX32" s="22">
        <v>774.22820207477071</v>
      </c>
      <c r="BY32" s="22">
        <v>771.95098202317786</v>
      </c>
      <c r="BZ32" s="22">
        <v>761.23079309136415</v>
      </c>
      <c r="CA32" s="22">
        <v>843.82735325940496</v>
      </c>
      <c r="CB32" s="22">
        <v>861.51781533863573</v>
      </c>
      <c r="CC32" s="22">
        <v>897.22412251936032</v>
      </c>
      <c r="CD32" s="101">
        <v>746.80603251111188</v>
      </c>
      <c r="CE32" s="101">
        <v>738.09325859106161</v>
      </c>
      <c r="CF32" s="101">
        <v>724.63211090789628</v>
      </c>
      <c r="CG32" s="101">
        <v>714.7609311335209</v>
      </c>
      <c r="CH32" s="101">
        <v>791.25748297833604</v>
      </c>
      <c r="CI32" s="101">
        <v>814.87953227553419</v>
      </c>
      <c r="CJ32" s="101">
        <v>828.59385449826675</v>
      </c>
      <c r="CK32" s="13"/>
      <c r="CL32" s="17">
        <v>1789.3078988550544</v>
      </c>
      <c r="CM32" s="17">
        <v>1766.7972574841938</v>
      </c>
      <c r="CN32" s="17">
        <v>1860.4776999029341</v>
      </c>
      <c r="CO32" s="22">
        <v>1834.9741587979747</v>
      </c>
      <c r="CP32" s="22">
        <v>1887.7522848061103</v>
      </c>
      <c r="CQ32" s="22">
        <v>1846.9123988719466</v>
      </c>
      <c r="CR32" s="22">
        <v>1923.5841633870109</v>
      </c>
      <c r="CS32" s="101">
        <v>1665.0078151047799</v>
      </c>
      <c r="CT32" s="101">
        <v>1643.0243414292963</v>
      </c>
      <c r="CU32" s="101">
        <v>1701.9367873573428</v>
      </c>
      <c r="CV32" s="101">
        <v>1677.0305034680628</v>
      </c>
      <c r="CW32" s="101">
        <v>1742.5838318962228</v>
      </c>
      <c r="CX32" s="101">
        <v>1724.0002566538769</v>
      </c>
      <c r="CY32" s="101">
        <v>1715.1713132640295</v>
      </c>
      <c r="CZ32" s="22">
        <v>1027.5461748676935</v>
      </c>
      <c r="DA32" s="22">
        <v>1038.4498527414833</v>
      </c>
      <c r="DB32" s="22">
        <v>1070.9843210065144</v>
      </c>
      <c r="DC32" s="22">
        <v>1083.3376961177762</v>
      </c>
      <c r="DD32" s="22">
        <v>1162.4436414970937</v>
      </c>
      <c r="DE32" s="22">
        <v>1141.1695007951289</v>
      </c>
      <c r="DF32" s="22">
        <v>1297.8278752032388</v>
      </c>
      <c r="DG32" s="101">
        <v>902.31706886774714</v>
      </c>
      <c r="DH32" s="101">
        <v>907.97011543371127</v>
      </c>
      <c r="DI32" s="101">
        <v>913.45466203273543</v>
      </c>
      <c r="DJ32" s="101">
        <v>919.85930875461634</v>
      </c>
      <c r="DK32" s="101">
        <v>1005.7674262798685</v>
      </c>
      <c r="DL32" s="101">
        <v>1006.3015247767637</v>
      </c>
      <c r="DM32" s="101">
        <v>1086.9729474272431</v>
      </c>
      <c r="DN32" s="13"/>
      <c r="DO32" s="17">
        <v>1335.9812984407338</v>
      </c>
      <c r="DP32" s="17">
        <v>1266.0212950524697</v>
      </c>
      <c r="DQ32" s="17">
        <v>1332.3016307424632</v>
      </c>
      <c r="DR32" s="22">
        <v>1253.0401031510994</v>
      </c>
      <c r="DS32" s="22">
        <v>1348.6304609112442</v>
      </c>
      <c r="DT32" s="22">
        <v>1367.0234537764634</v>
      </c>
      <c r="DU32" s="22">
        <v>1341.1259004546796</v>
      </c>
      <c r="DV32" s="101">
        <v>1286.7888417851841</v>
      </c>
      <c r="DW32" s="101">
        <v>1217.3329832172888</v>
      </c>
      <c r="DX32" s="101">
        <v>1269.6931870136893</v>
      </c>
      <c r="DY32" s="101">
        <v>1191.0028327592879</v>
      </c>
      <c r="DZ32" s="101">
        <v>1291.1543322603604</v>
      </c>
      <c r="EA32" s="101">
        <v>1317.8132570137077</v>
      </c>
      <c r="EB32" s="101">
        <v>1264.1507585427166</v>
      </c>
      <c r="EC32" s="22">
        <v>765.26256909551887</v>
      </c>
      <c r="ED32" s="22">
        <v>758.94780982379962</v>
      </c>
      <c r="EE32" s="22">
        <v>751.83534188666806</v>
      </c>
      <c r="EF32" s="22">
        <v>744.6810045223524</v>
      </c>
      <c r="EG32" s="22">
        <v>824.30857618794585</v>
      </c>
      <c r="EH32" s="22">
        <v>843.15383398168115</v>
      </c>
      <c r="EI32" s="22">
        <v>875.25384891513659</v>
      </c>
      <c r="EJ32" s="101">
        <v>736.36362264333115</v>
      </c>
      <c r="EK32" s="101">
        <v>730.58866354466386</v>
      </c>
      <c r="EL32" s="101">
        <v>714.94107672411008</v>
      </c>
      <c r="EM32" s="101">
        <v>708.39830860276413</v>
      </c>
      <c r="EN32" s="101">
        <v>783.63180451182609</v>
      </c>
      <c r="EO32" s="101">
        <v>806.36284066215273</v>
      </c>
      <c r="EP32" s="101">
        <v>821.62090227252713</v>
      </c>
      <c r="EQ32" s="13"/>
      <c r="ER32" s="17">
        <v>1770.4217347852257</v>
      </c>
      <c r="ES32" s="17">
        <v>1744.2565370488433</v>
      </c>
      <c r="ET32" s="17">
        <v>1823.0671330138978</v>
      </c>
      <c r="EU32" s="22">
        <v>1793.4231444222162</v>
      </c>
      <c r="EV32" s="22">
        <v>1851.80724794258</v>
      </c>
      <c r="EW32" s="22">
        <v>1822.558195376612</v>
      </c>
      <c r="EX32" s="22">
        <v>1851.4751070651473</v>
      </c>
      <c r="EY32" s="101">
        <v>1651.7930963817867</v>
      </c>
      <c r="EZ32" s="101">
        <v>1629.6779114284222</v>
      </c>
      <c r="FA32" s="101">
        <v>1674.1593993760719</v>
      </c>
      <c r="FB32" s="101">
        <v>1649.10389255111</v>
      </c>
      <c r="FC32" s="101">
        <v>1716.0694866448191</v>
      </c>
      <c r="FD32" s="101">
        <v>1705.8739036510935</v>
      </c>
      <c r="FE32" s="101">
        <v>1650.5902855970667</v>
      </c>
      <c r="FF32" s="22">
        <v>966.42384231486801</v>
      </c>
      <c r="FG32" s="22">
        <v>974.65753611445109</v>
      </c>
      <c r="FH32" s="22">
        <v>999.02222365201715</v>
      </c>
      <c r="FI32" s="22">
        <v>1008.350627263614</v>
      </c>
      <c r="FJ32" s="22">
        <v>1091.4425208600328</v>
      </c>
      <c r="FK32" s="22">
        <v>1076.2521515925418</v>
      </c>
      <c r="FL32" s="22">
        <v>1213.5362807375584</v>
      </c>
      <c r="FM32" s="101">
        <v>852.44371460018158</v>
      </c>
      <c r="FN32" s="101">
        <v>857.04953327708643</v>
      </c>
      <c r="FO32" s="101">
        <v>856.80483065433168</v>
      </c>
      <c r="FP32" s="101">
        <v>862.02301542362488</v>
      </c>
      <c r="FQ32" s="101">
        <v>946.45209200015131</v>
      </c>
      <c r="FR32" s="101">
        <v>950.2496042490634</v>
      </c>
      <c r="FS32" s="101">
        <v>1011.875967309585</v>
      </c>
      <c r="FT32" s="13"/>
      <c r="FU32" s="17">
        <v>2658.3434375344154</v>
      </c>
      <c r="FV32" s="17">
        <v>2571.1406317241981</v>
      </c>
      <c r="FW32" s="17">
        <v>2842.6540262127137</v>
      </c>
      <c r="FX32" s="22">
        <v>2743.8571813867925</v>
      </c>
      <c r="FY32" s="22">
        <v>2812.4066736769432</v>
      </c>
      <c r="FZ32" s="22">
        <v>2686.8940236410144</v>
      </c>
      <c r="GA32" s="22">
        <v>2879.8645636149845</v>
      </c>
      <c r="GB32" s="101">
        <v>2489.3666197328853</v>
      </c>
      <c r="GC32" s="101">
        <v>2413.4129293035749</v>
      </c>
      <c r="GD32" s="101">
        <v>2630.2106501615726</v>
      </c>
      <c r="GE32" s="101">
        <v>2544.1585455580484</v>
      </c>
      <c r="GF32" s="101">
        <v>2618.887184372059</v>
      </c>
      <c r="GG32" s="101">
        <v>2519.2803754019378</v>
      </c>
      <c r="GH32" s="101">
        <v>2589.9978805474379</v>
      </c>
      <c r="GI32" s="22">
        <v>1583.9641552422968</v>
      </c>
      <c r="GJ32" s="22">
        <v>1559.2244942952204</v>
      </c>
      <c r="GK32" s="22">
        <v>1719.2418980375885</v>
      </c>
      <c r="GL32" s="22">
        <v>1691.2129783150565</v>
      </c>
      <c r="GM32" s="22">
        <v>1801.0962679700874</v>
      </c>
      <c r="GN32" s="22">
        <v>1712.0435668656332</v>
      </c>
      <c r="GO32" s="22">
        <v>2024.8261129378516</v>
      </c>
      <c r="GP32" s="101">
        <v>1419.0277021795862</v>
      </c>
      <c r="GQ32" s="101">
        <v>1395.3752686756259</v>
      </c>
      <c r="GR32" s="101">
        <v>1512.1847196571068</v>
      </c>
      <c r="GS32" s="101">
        <v>1485.3875795773304</v>
      </c>
      <c r="GT32" s="101">
        <v>1602.6325111815347</v>
      </c>
      <c r="GU32" s="101">
        <v>1539.5241605588087</v>
      </c>
      <c r="GV32" s="101">
        <v>1736.4187079880037</v>
      </c>
      <c r="GW32" s="13"/>
      <c r="GX32" s="17">
        <v>2229.5442035634242</v>
      </c>
      <c r="GY32" s="17">
        <v>2149.6242642474117</v>
      </c>
      <c r="GZ32" s="17">
        <v>2356.6104644123011</v>
      </c>
      <c r="HA32" s="22">
        <v>2266.0647787575804</v>
      </c>
      <c r="HB32" s="22">
        <v>2381.8306872573471</v>
      </c>
      <c r="HC32" s="22">
        <v>2300.7682508820253</v>
      </c>
      <c r="HD32" s="22">
        <v>2465.1189404135671</v>
      </c>
      <c r="HE32" s="101">
        <v>2064.636061490467</v>
      </c>
      <c r="HF32" s="101">
        <v>1994.6444646312291</v>
      </c>
      <c r="HG32" s="101">
        <v>2150.5096837987353</v>
      </c>
      <c r="HH32" s="101">
        <v>2071.212362230096</v>
      </c>
      <c r="HI32" s="101">
        <v>2194.8001369970966</v>
      </c>
      <c r="HJ32" s="101">
        <v>2138.6809580087729</v>
      </c>
      <c r="HK32" s="101">
        <v>2191.8171340661579</v>
      </c>
      <c r="HL32" s="22">
        <v>1328.5646101154775</v>
      </c>
      <c r="HM32" s="22">
        <v>1306.5768503769027</v>
      </c>
      <c r="HN32" s="22">
        <v>1420.4801844365088</v>
      </c>
      <c r="HO32" s="22">
        <v>1395.5690446311064</v>
      </c>
      <c r="HP32" s="22">
        <v>1535.6977348775399</v>
      </c>
      <c r="HQ32" s="22">
        <v>1479.8207299459255</v>
      </c>
      <c r="HR32" s="22">
        <v>1750.2197459773849</v>
      </c>
      <c r="HS32" s="101">
        <v>1161.6969835140642</v>
      </c>
      <c r="HT32" s="101">
        <v>1151.1070803611733</v>
      </c>
      <c r="HU32" s="101">
        <v>1213.5920973384889</v>
      </c>
      <c r="HV32" s="101">
        <v>1201.5942148300408</v>
      </c>
      <c r="HW32" s="101">
        <v>1334.7436528054773</v>
      </c>
      <c r="HX32" s="101">
        <v>1304.3846683011307</v>
      </c>
      <c r="HY32" s="101">
        <v>1470.4337316684823</v>
      </c>
      <c r="HZ32" s="13"/>
      <c r="IA32" s="17">
        <v>2771.4792809138171</v>
      </c>
      <c r="IB32" s="17">
        <v>2675.069035412595</v>
      </c>
      <c r="IC32" s="17">
        <v>2954.8582672705775</v>
      </c>
      <c r="ID32" s="22">
        <v>2845.6298086686488</v>
      </c>
      <c r="IE32" s="22">
        <v>2935.9420020002344</v>
      </c>
      <c r="IF32" s="22">
        <v>2810.9237768562011</v>
      </c>
      <c r="IG32" s="22">
        <v>2994.4016106366762</v>
      </c>
      <c r="IH32" s="101">
        <v>2594.8307419254361</v>
      </c>
      <c r="II32" s="101">
        <v>2510.8071010679655</v>
      </c>
      <c r="IJ32" s="101">
        <v>2734.2349959950789</v>
      </c>
      <c r="IK32" s="101">
        <v>2639.0400016325075</v>
      </c>
      <c r="IL32" s="101">
        <v>2735.1729683203662</v>
      </c>
      <c r="IM32" s="101">
        <v>2636.1384259677302</v>
      </c>
      <c r="IN32" s="101">
        <v>2692.0752634119463</v>
      </c>
      <c r="IO32" s="22">
        <v>1626.359138234955</v>
      </c>
      <c r="IP32" s="22">
        <v>1600.4404942621745</v>
      </c>
      <c r="IQ32" s="22">
        <v>1764.4363210478077</v>
      </c>
      <c r="IR32" s="22">
        <v>1735.0716667470042</v>
      </c>
      <c r="IS32" s="22">
        <v>1865.3154373114471</v>
      </c>
      <c r="IT32" s="22">
        <v>1774.3269846722139</v>
      </c>
      <c r="IU32" s="22">
        <v>2104.687837950582</v>
      </c>
      <c r="IV32" s="101">
        <v>1447.7834144584938</v>
      </c>
      <c r="IW32" s="101">
        <v>1433.4395059949459</v>
      </c>
      <c r="IX32" s="101">
        <v>1543.0475497639002</v>
      </c>
      <c r="IY32" s="101">
        <v>1526.7965486005412</v>
      </c>
      <c r="IZ32" s="101">
        <v>1656.1220009827953</v>
      </c>
      <c r="JA32" s="101">
        <v>1591.0324102738318</v>
      </c>
      <c r="JB32" s="101">
        <v>1800.2154871483779</v>
      </c>
      <c r="JC32" s="13"/>
      <c r="JD32" s="17">
        <v>1789.1598110293071</v>
      </c>
      <c r="JE32" s="17">
        <v>1745.2955073992059</v>
      </c>
      <c r="JF32" s="17">
        <v>1837.2840403971763</v>
      </c>
      <c r="JG32" s="22">
        <v>1787.5877633235771</v>
      </c>
      <c r="JH32" s="22">
        <v>1891.1832475711926</v>
      </c>
      <c r="JI32" s="22">
        <v>1865.2868505509405</v>
      </c>
      <c r="JJ32" s="22">
        <v>1881.6601345669314</v>
      </c>
      <c r="JK32" s="101">
        <v>1697.3054662327697</v>
      </c>
      <c r="JL32" s="101">
        <v>1655.2594326026929</v>
      </c>
      <c r="JM32" s="101">
        <v>1717.6967069402149</v>
      </c>
      <c r="JN32" s="101">
        <v>1670.0604477453319</v>
      </c>
      <c r="JO32" s="101">
        <v>1781.0350541122925</v>
      </c>
      <c r="JP32" s="101">
        <v>1773.2395866940685</v>
      </c>
      <c r="JQ32" s="101">
        <v>1718.845352856767</v>
      </c>
      <c r="JR32" s="22">
        <v>1028.301955186324</v>
      </c>
      <c r="JS32" s="22">
        <v>1020.585389288152</v>
      </c>
      <c r="JT32" s="22">
        <v>1047.168861574708</v>
      </c>
      <c r="JU32" s="22">
        <v>1038.426340545172</v>
      </c>
      <c r="JV32" s="22">
        <v>1152.0144800732269</v>
      </c>
      <c r="JW32" s="22">
        <v>1149.2845091193199</v>
      </c>
      <c r="JX32" s="22">
        <v>1254.6205714550033</v>
      </c>
      <c r="JY32" s="101">
        <v>942.87218195141872</v>
      </c>
      <c r="JZ32" s="101">
        <v>942.22844046744274</v>
      </c>
      <c r="KA32" s="101">
        <v>936.74590956460759</v>
      </c>
      <c r="KB32" s="101">
        <v>936.0165795056779</v>
      </c>
      <c r="KC32" s="101">
        <v>1038.982352779778</v>
      </c>
      <c r="KD32" s="101">
        <v>1052.9822844850278</v>
      </c>
      <c r="KE32" s="101">
        <v>1096.6697338077274</v>
      </c>
      <c r="KF32" s="13"/>
    </row>
    <row r="33" spans="2:292" ht="18">
      <c r="B33" s="4" t="str">
        <f>$B$58</f>
        <v>Standard AC Window Unit and Wall Furnace</v>
      </c>
      <c r="C33" s="17">
        <v>1295.0159845194389</v>
      </c>
      <c r="D33" s="17">
        <v>1208.913857599144</v>
      </c>
      <c r="E33" s="17">
        <v>1271.2600224384603</v>
      </c>
      <c r="F33" s="22">
        <v>1173.7101971376592</v>
      </c>
      <c r="G33" s="22">
        <v>1306.8554846786055</v>
      </c>
      <c r="H33" s="22">
        <v>1339.1911774970604</v>
      </c>
      <c r="I33" s="22">
        <v>1282.6625634776392</v>
      </c>
      <c r="J33" s="101">
        <v>1277.2040470005459</v>
      </c>
      <c r="K33" s="101">
        <v>1194.7195403595044</v>
      </c>
      <c r="L33" s="101">
        <v>1250.2412659164554</v>
      </c>
      <c r="M33" s="101">
        <v>1156.7900411830049</v>
      </c>
      <c r="N33" s="101">
        <v>1287.9133724705569</v>
      </c>
      <c r="O33" s="101">
        <v>1321.6711108724044</v>
      </c>
      <c r="P33" s="101">
        <v>1255.4939504758966</v>
      </c>
      <c r="Q33" s="22">
        <v>787.35482912250234</v>
      </c>
      <c r="R33" s="22">
        <v>777.31564332296512</v>
      </c>
      <c r="S33" s="22">
        <v>757.68750724935251</v>
      </c>
      <c r="T33" s="22">
        <v>746.31356265662862</v>
      </c>
      <c r="U33" s="22">
        <v>826.57878659411801</v>
      </c>
      <c r="V33" s="22">
        <v>855.88100057001839</v>
      </c>
      <c r="W33" s="22">
        <v>854.18078735438633</v>
      </c>
      <c r="X33" s="101">
        <v>776.85911217864555</v>
      </c>
      <c r="Y33" s="101">
        <v>767.56098555865867</v>
      </c>
      <c r="Z33" s="101">
        <v>745.85347307508425</v>
      </c>
      <c r="AA33" s="101">
        <v>735.31911509988481</v>
      </c>
      <c r="AB33" s="101">
        <v>814.35328190769383</v>
      </c>
      <c r="AC33" s="101">
        <v>843.88816644079066</v>
      </c>
      <c r="AD33" s="101">
        <v>835.74504053484668</v>
      </c>
      <c r="AE33" s="18"/>
      <c r="AF33" s="17">
        <v>1852.9575110212338</v>
      </c>
      <c r="AG33" s="17">
        <v>1826.8575716851174</v>
      </c>
      <c r="AH33" s="17">
        <v>1943.9954066216403</v>
      </c>
      <c r="AI33" s="22">
        <v>1914.4253528533188</v>
      </c>
      <c r="AJ33" s="22">
        <v>1965.6686169502443</v>
      </c>
      <c r="AK33" s="22">
        <v>1912.4241484649988</v>
      </c>
      <c r="AL33" s="22">
        <v>2038.0242515397276</v>
      </c>
      <c r="AM33" s="101">
        <v>1689.4491846040446</v>
      </c>
      <c r="AN33" s="101">
        <v>1666.8992118998478</v>
      </c>
      <c r="AO33" s="101">
        <v>1739.9602956015165</v>
      </c>
      <c r="AP33" s="101">
        <v>1714.4121938703197</v>
      </c>
      <c r="AQ33" s="101">
        <v>1779.4308368995594</v>
      </c>
      <c r="AR33" s="101">
        <v>1754.2315781274394</v>
      </c>
      <c r="AS33" s="101">
        <v>1784.0135713604436</v>
      </c>
      <c r="AT33" s="22">
        <v>1121.2640581215096</v>
      </c>
      <c r="AU33" s="22">
        <v>1131.9135071948172</v>
      </c>
      <c r="AV33" s="22">
        <v>1183.3012889427653</v>
      </c>
      <c r="AW33" s="22">
        <v>1195.3666342926228</v>
      </c>
      <c r="AX33" s="22">
        <v>1267.608134323845</v>
      </c>
      <c r="AY33" s="22">
        <v>1234.1314382729138</v>
      </c>
      <c r="AZ33" s="22">
        <v>1420.2994106576491</v>
      </c>
      <c r="BA33" s="101">
        <v>960.248838012904</v>
      </c>
      <c r="BB33" s="101">
        <v>971.08608510264537</v>
      </c>
      <c r="BC33" s="101">
        <v>983.0260592059858</v>
      </c>
      <c r="BD33" s="101">
        <v>995.30417123595294</v>
      </c>
      <c r="BE33" s="101">
        <v>1080.1373322438587</v>
      </c>
      <c r="BF33" s="101">
        <v>1074.0568513826354</v>
      </c>
      <c r="BG33" s="101">
        <v>1172.6518315178644</v>
      </c>
      <c r="BH33" s="13"/>
      <c r="BI33" s="17">
        <v>1413.7521193676098</v>
      </c>
      <c r="BJ33" s="17">
        <v>1346.719745179905</v>
      </c>
      <c r="BK33" s="17">
        <v>1429.5699838193746</v>
      </c>
      <c r="BL33" s="22">
        <v>1353.6253280321696</v>
      </c>
      <c r="BM33" s="22">
        <v>1438.4014811516922</v>
      </c>
      <c r="BN33" s="22">
        <v>1441.8297439268233</v>
      </c>
      <c r="BO33" s="22">
        <v>1441.3670993636717</v>
      </c>
      <c r="BP33" s="101">
        <v>1336.5306397261854</v>
      </c>
      <c r="BQ33" s="101">
        <v>1269.9747455964587</v>
      </c>
      <c r="BR33" s="101">
        <v>1330.3728143721326</v>
      </c>
      <c r="BS33" s="101">
        <v>1254.9679889942133</v>
      </c>
      <c r="BT33" s="101">
        <v>1346.7170490945236</v>
      </c>
      <c r="BU33" s="101">
        <v>1364.6586677474966</v>
      </c>
      <c r="BV33" s="101">
        <v>1318.5638307884174</v>
      </c>
      <c r="BW33" s="22">
        <v>805.59395687308745</v>
      </c>
      <c r="BX33" s="22">
        <v>794.00004481374401</v>
      </c>
      <c r="BY33" s="22">
        <v>801.90342924131346</v>
      </c>
      <c r="BZ33" s="22">
        <v>788.76804993774999</v>
      </c>
      <c r="CA33" s="22">
        <v>873.57754226433076</v>
      </c>
      <c r="CB33" s="22">
        <v>885.92816537812757</v>
      </c>
      <c r="CC33" s="22">
        <v>936.54389024358454</v>
      </c>
      <c r="CD33" s="101">
        <v>750.55594847040277</v>
      </c>
      <c r="CE33" s="101">
        <v>742.65375211234573</v>
      </c>
      <c r="CF33" s="101">
        <v>731.21052473202985</v>
      </c>
      <c r="CG33" s="101">
        <v>722.25769276616279</v>
      </c>
      <c r="CH33" s="101">
        <v>799.84061677784109</v>
      </c>
      <c r="CI33" s="101">
        <v>821.60715118740006</v>
      </c>
      <c r="CJ33" s="101">
        <v>840.85066189784834</v>
      </c>
      <c r="CK33" s="13"/>
      <c r="CL33" s="17">
        <v>1999.2921355918158</v>
      </c>
      <c r="CM33" s="17">
        <v>1977.6859116579333</v>
      </c>
      <c r="CN33" s="17">
        <v>2102.9719163296672</v>
      </c>
      <c r="CO33" s="22">
        <v>2078.4930393779891</v>
      </c>
      <c r="CP33" s="22">
        <v>2104.228316131168</v>
      </c>
      <c r="CQ33" s="22">
        <v>2040.6370446923474</v>
      </c>
      <c r="CR33" s="22">
        <v>2154.3658165386</v>
      </c>
      <c r="CS33" s="101">
        <v>1834.0416981123976</v>
      </c>
      <c r="CT33" s="101">
        <v>1812.7843869462552</v>
      </c>
      <c r="CU33" s="101">
        <v>1895.7355840721239</v>
      </c>
      <c r="CV33" s="101">
        <v>1871.6520095450853</v>
      </c>
      <c r="CW33" s="101">
        <v>1915.0370784021245</v>
      </c>
      <c r="CX33" s="101">
        <v>1880.1502245264667</v>
      </c>
      <c r="CY33" s="101">
        <v>1891.1642988164174</v>
      </c>
      <c r="CZ33" s="22">
        <v>1198.684289789805</v>
      </c>
      <c r="DA33" s="22">
        <v>1204.9690064498991</v>
      </c>
      <c r="DB33" s="22">
        <v>1272.1185204146927</v>
      </c>
      <c r="DC33" s="22">
        <v>1279.2388208554116</v>
      </c>
      <c r="DD33" s="22">
        <v>1342.6803979962729</v>
      </c>
      <c r="DE33" s="22">
        <v>1301.1898893881059</v>
      </c>
      <c r="DF33" s="22">
        <v>1505.9854790124291</v>
      </c>
      <c r="DG33" s="101">
        <v>1027.1179241046793</v>
      </c>
      <c r="DH33" s="101">
        <v>1036.8225824795522</v>
      </c>
      <c r="DI33" s="101">
        <v>1059.1530358512366</v>
      </c>
      <c r="DJ33" s="101">
        <v>1070.1479759640281</v>
      </c>
      <c r="DK33" s="101">
        <v>1146.356367903725</v>
      </c>
      <c r="DL33" s="101">
        <v>1133.0851020090429</v>
      </c>
      <c r="DM33" s="101">
        <v>1241.7254276037741</v>
      </c>
      <c r="DN33" s="13"/>
      <c r="DO33" s="17">
        <v>1360.1024332587947</v>
      </c>
      <c r="DP33" s="17">
        <v>1291.5037415247739</v>
      </c>
      <c r="DQ33" s="17">
        <v>1364.0461113765077</v>
      </c>
      <c r="DR33" s="22">
        <v>1286.3268884737909</v>
      </c>
      <c r="DS33" s="22">
        <v>1377.9407605284382</v>
      </c>
      <c r="DT33" s="22">
        <v>1390.8300674543393</v>
      </c>
      <c r="DU33" s="22">
        <v>1377.5679553047803</v>
      </c>
      <c r="DV33" s="101">
        <v>1295.1213408225703</v>
      </c>
      <c r="DW33" s="101">
        <v>1226.9674447040916</v>
      </c>
      <c r="DX33" s="101">
        <v>1280.9787302862608</v>
      </c>
      <c r="DY33" s="101">
        <v>1203.7634407489786</v>
      </c>
      <c r="DZ33" s="101">
        <v>1301.4810911191098</v>
      </c>
      <c r="EA33" s="101">
        <v>1325.8554082999144</v>
      </c>
      <c r="EB33" s="101">
        <v>1276.1658043940645</v>
      </c>
      <c r="EC33" s="22">
        <v>775.32298315848732</v>
      </c>
      <c r="ED33" s="22">
        <v>768.22253036239681</v>
      </c>
      <c r="EE33" s="22">
        <v>767.83157167805632</v>
      </c>
      <c r="EF33" s="22">
        <v>759.78707899721292</v>
      </c>
      <c r="EG33" s="22">
        <v>841.26657391169704</v>
      </c>
      <c r="EH33" s="22">
        <v>856.17244994099929</v>
      </c>
      <c r="EI33" s="22">
        <v>900.40968234594584</v>
      </c>
      <c r="EJ33" s="101">
        <v>732.87165265932458</v>
      </c>
      <c r="EK33" s="101">
        <v>728.04185690391171</v>
      </c>
      <c r="EL33" s="101">
        <v>713.18001501613833</v>
      </c>
      <c r="EM33" s="101">
        <v>707.70807432162792</v>
      </c>
      <c r="EN33" s="101">
        <v>782.76138758289824</v>
      </c>
      <c r="EO33" s="101">
        <v>804.29529987794024</v>
      </c>
      <c r="EP33" s="101">
        <v>823.98023791285823</v>
      </c>
      <c r="EQ33" s="13"/>
      <c r="ER33" s="17">
        <v>1940.1906826407919</v>
      </c>
      <c r="ES33" s="17">
        <v>1914.6933175043087</v>
      </c>
      <c r="ET33" s="17">
        <v>2013.5720504663411</v>
      </c>
      <c r="EU33" s="22">
        <v>1984.6846860810617</v>
      </c>
      <c r="EV33" s="22">
        <v>2020.9493757879911</v>
      </c>
      <c r="EW33" s="22">
        <v>1977.7253648003395</v>
      </c>
      <c r="EX33" s="22">
        <v>2024.1680187591858</v>
      </c>
      <c r="EY33" s="101">
        <v>1783.7077837023453</v>
      </c>
      <c r="EZ33" s="101">
        <v>1759.6912864658411</v>
      </c>
      <c r="FA33" s="101">
        <v>1821.328609414581</v>
      </c>
      <c r="FB33" s="101">
        <v>1794.1190015505799</v>
      </c>
      <c r="FC33" s="101">
        <v>1846.603441420722</v>
      </c>
      <c r="FD33" s="101">
        <v>1826.7590184647634</v>
      </c>
      <c r="FE33" s="101">
        <v>1776.1459505257681</v>
      </c>
      <c r="FF33" s="22">
        <v>1104.1692304955725</v>
      </c>
      <c r="FG33" s="22">
        <v>1109.4945994065854</v>
      </c>
      <c r="FH33" s="22">
        <v>1155.9721762198162</v>
      </c>
      <c r="FI33" s="22">
        <v>1162.005578941825</v>
      </c>
      <c r="FJ33" s="22">
        <v>1234.4126240815506</v>
      </c>
      <c r="FK33" s="22">
        <v>1206.2875357716532</v>
      </c>
      <c r="FL33" s="22">
        <v>1369.4017654615327</v>
      </c>
      <c r="FM33" s="101">
        <v>951.97684558335948</v>
      </c>
      <c r="FN33" s="101">
        <v>958.27028034417879</v>
      </c>
      <c r="FO33" s="101">
        <v>969.31053730964561</v>
      </c>
      <c r="FP33" s="101">
        <v>976.44071496516642</v>
      </c>
      <c r="FQ33" s="101">
        <v>1056.7392328126512</v>
      </c>
      <c r="FR33" s="101">
        <v>1051.8078424982198</v>
      </c>
      <c r="FS33" s="101">
        <v>1123.1471570680299</v>
      </c>
      <c r="FT33" s="13"/>
      <c r="FU33" s="17">
        <v>3183.2453034243072</v>
      </c>
      <c r="FV33" s="17">
        <v>3076.344382984018</v>
      </c>
      <c r="FW33" s="17">
        <v>3427.9272210946069</v>
      </c>
      <c r="FX33" s="22">
        <v>3306.8133010738034</v>
      </c>
      <c r="FY33" s="22">
        <v>3330.7295868588008</v>
      </c>
      <c r="FZ33" s="22">
        <v>3160.3757878406718</v>
      </c>
      <c r="GA33" s="22">
        <v>3396.6225050166004</v>
      </c>
      <c r="GB33" s="101">
        <v>2975.6080335479487</v>
      </c>
      <c r="GC33" s="101">
        <v>2882.810777885376</v>
      </c>
      <c r="GD33" s="101">
        <v>3173.8155434706382</v>
      </c>
      <c r="GE33" s="101">
        <v>3068.6804393557563</v>
      </c>
      <c r="GF33" s="101">
        <v>3100.0301533134202</v>
      </c>
      <c r="GG33" s="101">
        <v>2958.2142285439172</v>
      </c>
      <c r="GH33" s="101">
        <v>3059.393986424519</v>
      </c>
      <c r="GI33" s="22">
        <v>2060.052290311382</v>
      </c>
      <c r="GJ33" s="22">
        <v>2021.096021947403</v>
      </c>
      <c r="GK33" s="22">
        <v>2255.5960810554393</v>
      </c>
      <c r="GL33" s="22">
        <v>2211.460386512204</v>
      </c>
      <c r="GM33" s="22">
        <v>2279.4232046521774</v>
      </c>
      <c r="GN33" s="22">
        <v>2144.9168921910491</v>
      </c>
      <c r="GO33" s="22">
        <v>2512.3109215318132</v>
      </c>
      <c r="GP33" s="101">
        <v>1857.9899543177098</v>
      </c>
      <c r="GQ33" s="101">
        <v>1830.6363363652824</v>
      </c>
      <c r="GR33" s="101">
        <v>2007.7770163067894</v>
      </c>
      <c r="GS33" s="101">
        <v>1976.7866012259406</v>
      </c>
      <c r="GT33" s="101">
        <v>2050.0729664174414</v>
      </c>
      <c r="GU33" s="101">
        <v>1944.0898800084449</v>
      </c>
      <c r="GV33" s="101">
        <v>2180.4939053904641</v>
      </c>
      <c r="GW33" s="13"/>
      <c r="GX33" s="17">
        <v>2603.2362972671062</v>
      </c>
      <c r="GY33" s="17">
        <v>2507.3505158885509</v>
      </c>
      <c r="GZ33" s="17">
        <v>2778.060100428821</v>
      </c>
      <c r="HA33" s="22">
        <v>2669.4258360166605</v>
      </c>
      <c r="HB33" s="22">
        <v>2756.1778244738539</v>
      </c>
      <c r="HC33" s="22">
        <v>2641.3783058144008</v>
      </c>
      <c r="HD33" s="22">
        <v>2857.1320003534875</v>
      </c>
      <c r="HE33" s="101">
        <v>2400.0934635392036</v>
      </c>
      <c r="HF33" s="101">
        <v>2317.8856490370636</v>
      </c>
      <c r="HG33" s="101">
        <v>2528.9584066591042</v>
      </c>
      <c r="HH33" s="101">
        <v>2435.8206616360662</v>
      </c>
      <c r="HI33" s="101">
        <v>2530.4391263632037</v>
      </c>
      <c r="HJ33" s="101">
        <v>2444.675700877106</v>
      </c>
      <c r="HK33" s="101">
        <v>2535.4665211973129</v>
      </c>
      <c r="HL33" s="22">
        <v>1660.0187984632507</v>
      </c>
      <c r="HM33" s="22">
        <v>1621.3152921732458</v>
      </c>
      <c r="HN33" s="22">
        <v>1798.2909773706319</v>
      </c>
      <c r="HO33" s="22">
        <v>1754.4416508538379</v>
      </c>
      <c r="HP33" s="22">
        <v>1871.6970692569832</v>
      </c>
      <c r="HQ33" s="22">
        <v>1783.3935058821744</v>
      </c>
      <c r="HR33" s="22">
        <v>2117.5110019993772</v>
      </c>
      <c r="HS33" s="101">
        <v>1450.9067157632082</v>
      </c>
      <c r="HT33" s="101">
        <v>1424.6221014856337</v>
      </c>
      <c r="HU33" s="101">
        <v>1543.1950446346648</v>
      </c>
      <c r="HV33" s="101">
        <v>1513.4157624892889</v>
      </c>
      <c r="HW33" s="101">
        <v>1639.3537751217032</v>
      </c>
      <c r="HX33" s="101">
        <v>1580.2993092890131</v>
      </c>
      <c r="HY33" s="101">
        <v>1793.100789784135</v>
      </c>
      <c r="HZ33" s="13"/>
      <c r="IA33" s="17">
        <v>3322.413761227303</v>
      </c>
      <c r="IB33" s="17">
        <v>3208.3861104370576</v>
      </c>
      <c r="IC33" s="17">
        <v>3562.3140481321821</v>
      </c>
      <c r="ID33" s="22">
        <v>3433.1258641475306</v>
      </c>
      <c r="IE33" s="22">
        <v>3472.1073748574286</v>
      </c>
      <c r="IF33" s="22">
        <v>3306.3137625923805</v>
      </c>
      <c r="IG33" s="22">
        <v>3524.7204207664126</v>
      </c>
      <c r="IH33" s="101">
        <v>3113.3628065872881</v>
      </c>
      <c r="II33" s="101">
        <v>3006.7197028124469</v>
      </c>
      <c r="IJ33" s="101">
        <v>3307.9787131212256</v>
      </c>
      <c r="IK33" s="101">
        <v>3187.1568877509794</v>
      </c>
      <c r="IL33" s="101">
        <v>3242.1922765722747</v>
      </c>
      <c r="IM33" s="101">
        <v>3103.3047358300123</v>
      </c>
      <c r="IN33" s="101">
        <v>3184.5139243107583</v>
      </c>
      <c r="IO33" s="22">
        <v>2119.6399374528332</v>
      </c>
      <c r="IP33" s="22">
        <v>2075.0449658858456</v>
      </c>
      <c r="IQ33" s="22">
        <v>2314.6228096203554</v>
      </c>
      <c r="IR33" s="22">
        <v>2264.098718738358</v>
      </c>
      <c r="IS33" s="22">
        <v>2354.1337880701053</v>
      </c>
      <c r="IT33" s="22">
        <v>2221.2143508974923</v>
      </c>
      <c r="IU33" s="22">
        <v>2601.3781736257783</v>
      </c>
      <c r="IV33" s="101">
        <v>1912.8131955169451</v>
      </c>
      <c r="IW33" s="101">
        <v>1881.8282574629393</v>
      </c>
      <c r="IX33" s="101">
        <v>2063.3199330957405</v>
      </c>
      <c r="IY33" s="101">
        <v>2028.215396166911</v>
      </c>
      <c r="IZ33" s="101">
        <v>2122.5507318203649</v>
      </c>
      <c r="JA33" s="101">
        <v>2016.3624108989743</v>
      </c>
      <c r="JB33" s="101">
        <v>2263.0672597754806</v>
      </c>
      <c r="JC33" s="13"/>
      <c r="JD33" s="17">
        <v>1999.688749344409</v>
      </c>
      <c r="JE33" s="17">
        <v>1960.9196407802506</v>
      </c>
      <c r="JF33" s="17">
        <v>2089.9251923097431</v>
      </c>
      <c r="JG33" s="22">
        <v>2046.0015413759818</v>
      </c>
      <c r="JH33" s="22">
        <v>2118.4526014286971</v>
      </c>
      <c r="JI33" s="22">
        <v>2059.6696581645751</v>
      </c>
      <c r="JJ33" s="22">
        <v>2110.542038566924</v>
      </c>
      <c r="JK33" s="101">
        <v>1865.4482754578403</v>
      </c>
      <c r="JL33" s="101">
        <v>1828.0441134568603</v>
      </c>
      <c r="JM33" s="101">
        <v>1916.8744473140168</v>
      </c>
      <c r="JN33" s="101">
        <v>1874.4972192567336</v>
      </c>
      <c r="JO33" s="101">
        <v>1959.3773957637163</v>
      </c>
      <c r="JP33" s="101">
        <v>1927.9231112726079</v>
      </c>
      <c r="JQ33" s="101">
        <v>1886.5376109079684</v>
      </c>
      <c r="JR33" s="22">
        <v>1196.6373128169648</v>
      </c>
      <c r="JS33" s="22">
        <v>1186.1545006508236</v>
      </c>
      <c r="JT33" s="22">
        <v>1253.4768774514544</v>
      </c>
      <c r="JU33" s="22">
        <v>1241.6003241995807</v>
      </c>
      <c r="JV33" s="22">
        <v>1341.5428022742797</v>
      </c>
      <c r="JW33" s="22">
        <v>1309.8265820583931</v>
      </c>
      <c r="JX33" s="22">
        <v>1459.2583516815571</v>
      </c>
      <c r="JY33" s="101">
        <v>1070.8976974034474</v>
      </c>
      <c r="JZ33" s="101">
        <v>1062.1886154573506</v>
      </c>
      <c r="KA33" s="101">
        <v>1091.3108637066618</v>
      </c>
      <c r="KB33" s="101">
        <v>1081.4438667722152</v>
      </c>
      <c r="KC33" s="101">
        <v>1184.7741686742668</v>
      </c>
      <c r="KD33" s="101">
        <v>1178.8482987920702</v>
      </c>
      <c r="KE33" s="101">
        <v>1241.9286519792779</v>
      </c>
      <c r="KF33" s="13"/>
    </row>
    <row r="34" spans="2:292" ht="18">
      <c r="B34" s="4" t="str">
        <f>$B$59</f>
        <v>Evaporative Cooler and Wall Furnace</v>
      </c>
      <c r="C34" s="17">
        <v>1286.7504877144406</v>
      </c>
      <c r="D34" s="17">
        <v>1202.3252958871844</v>
      </c>
      <c r="E34" s="17">
        <v>1260.853298925784</v>
      </c>
      <c r="F34" s="22">
        <v>1165.2033654304187</v>
      </c>
      <c r="G34" s="22">
        <v>1297.208916067269</v>
      </c>
      <c r="H34" s="22">
        <v>1330.8450476681605</v>
      </c>
      <c r="I34" s="22">
        <v>1270.63634052358</v>
      </c>
      <c r="J34" s="101">
        <v>1275.7735069230059</v>
      </c>
      <c r="K34" s="101">
        <v>1193.5853472097824</v>
      </c>
      <c r="L34" s="101">
        <v>1248.6055411391155</v>
      </c>
      <c r="M34" s="101">
        <v>1155.490064105184</v>
      </c>
      <c r="N34" s="101">
        <v>1286.4479931150972</v>
      </c>
      <c r="O34" s="101">
        <v>1320.3379435345246</v>
      </c>
      <c r="P34" s="101">
        <v>1253.9149982992067</v>
      </c>
      <c r="Q34" s="22">
        <v>784.29532769355683</v>
      </c>
      <c r="R34" s="22">
        <v>774.25614022051968</v>
      </c>
      <c r="S34" s="22">
        <v>753.6489723975501</v>
      </c>
      <c r="T34" s="22">
        <v>742.27502590882602</v>
      </c>
      <c r="U34" s="22">
        <v>821.99595373436864</v>
      </c>
      <c r="V34" s="22">
        <v>851.76576424509085</v>
      </c>
      <c r="W34" s="22">
        <v>848.33075047703608</v>
      </c>
      <c r="X34" s="101">
        <v>776.68129036328787</v>
      </c>
      <c r="Y34" s="101">
        <v>767.38316434576063</v>
      </c>
      <c r="Z34" s="101">
        <v>745.61892442720944</v>
      </c>
      <c r="AA34" s="101">
        <v>735.08456713457008</v>
      </c>
      <c r="AB34" s="101">
        <v>814.07966077204253</v>
      </c>
      <c r="AC34" s="101">
        <v>843.63942122115986</v>
      </c>
      <c r="AD34" s="101">
        <v>835.40653085535382</v>
      </c>
      <c r="AE34" s="18"/>
      <c r="AF34" s="17">
        <v>1409.4532498796136</v>
      </c>
      <c r="AG34" s="17">
        <v>1389.613311546675</v>
      </c>
      <c r="AH34" s="17">
        <v>1420.7280055118749</v>
      </c>
      <c r="AI34" s="22">
        <v>1398.2502504600345</v>
      </c>
      <c r="AJ34" s="22">
        <v>1495.0621015998081</v>
      </c>
      <c r="AK34" s="22">
        <v>1496.831689694711</v>
      </c>
      <c r="AL34" s="22">
        <v>1506.9622866807078</v>
      </c>
      <c r="AM34" s="101">
        <v>1348.5572114096306</v>
      </c>
      <c r="AN34" s="101">
        <v>1331.1605829428079</v>
      </c>
      <c r="AO34" s="101">
        <v>1344.4953670198543</v>
      </c>
      <c r="AP34" s="101">
        <v>1324.7857718163348</v>
      </c>
      <c r="AQ34" s="101">
        <v>1425.4947797376092</v>
      </c>
      <c r="AR34" s="101">
        <v>1437.153814705149</v>
      </c>
      <c r="AS34" s="101">
        <v>1409.621297788505</v>
      </c>
      <c r="AT34" s="22">
        <v>814.42561926990516</v>
      </c>
      <c r="AU34" s="22">
        <v>813.9331462402788</v>
      </c>
      <c r="AV34" s="22">
        <v>809.19463040144365</v>
      </c>
      <c r="AW34" s="22">
        <v>808.63668067681169</v>
      </c>
      <c r="AX34" s="22">
        <v>896.40116932144883</v>
      </c>
      <c r="AY34" s="22">
        <v>909.50036187390288</v>
      </c>
      <c r="AZ34" s="22">
        <v>963.81340097124257</v>
      </c>
      <c r="BA34" s="101">
        <v>770.53460508548574</v>
      </c>
      <c r="BB34" s="101">
        <v>770.32274681336548</v>
      </c>
      <c r="BC34" s="101">
        <v>754.45066489133546</v>
      </c>
      <c r="BD34" s="101">
        <v>754.21063902701553</v>
      </c>
      <c r="BE34" s="101">
        <v>835.42441586537154</v>
      </c>
      <c r="BF34" s="101">
        <v>855.25508373502043</v>
      </c>
      <c r="BG34" s="101">
        <v>883.89774994021002</v>
      </c>
      <c r="BH34" s="13"/>
      <c r="BI34" s="17">
        <v>1294.976899654378</v>
      </c>
      <c r="BJ34" s="17">
        <v>1228.1618673297116</v>
      </c>
      <c r="BK34" s="17">
        <v>1287.1019596839749</v>
      </c>
      <c r="BL34" s="22">
        <v>1211.4035424222152</v>
      </c>
      <c r="BM34" s="22">
        <v>1309.0172635445597</v>
      </c>
      <c r="BN34" s="22">
        <v>1329.1156819546625</v>
      </c>
      <c r="BO34" s="22">
        <v>1297.7484154621684</v>
      </c>
      <c r="BP34" s="101">
        <v>1263.2002779957129</v>
      </c>
      <c r="BQ34" s="101">
        <v>1196.9330410613088</v>
      </c>
      <c r="BR34" s="101">
        <v>1246.8262950695998</v>
      </c>
      <c r="BS34" s="101">
        <v>1171.7485052712009</v>
      </c>
      <c r="BT34" s="101">
        <v>1271.973859180634</v>
      </c>
      <c r="BU34" s="101">
        <v>1297.3933390491125</v>
      </c>
      <c r="BV34" s="101">
        <v>1247.2743948387993</v>
      </c>
      <c r="BW34" s="22">
        <v>748.70470036521021</v>
      </c>
      <c r="BX34" s="22">
        <v>740.39154371446625</v>
      </c>
      <c r="BY34" s="22">
        <v>729.15246896833003</v>
      </c>
      <c r="BZ34" s="22">
        <v>719.73403753133539</v>
      </c>
      <c r="CA34" s="22">
        <v>796.77706238007818</v>
      </c>
      <c r="CB34" s="22">
        <v>818.98469474327305</v>
      </c>
      <c r="CC34" s="22">
        <v>840.19498980794162</v>
      </c>
      <c r="CD34" s="101">
        <v>732.17818225429517</v>
      </c>
      <c r="CE34" s="101">
        <v>724.41936791383307</v>
      </c>
      <c r="CF34" s="101">
        <v>708.55726811601369</v>
      </c>
      <c r="CG34" s="101">
        <v>699.76688150739881</v>
      </c>
      <c r="CH34" s="101">
        <v>774.24729064167047</v>
      </c>
      <c r="CI34" s="101">
        <v>798.42534365921495</v>
      </c>
      <c r="CJ34" s="101">
        <v>810.23520631928329</v>
      </c>
      <c r="CK34" s="13"/>
      <c r="CL34" s="17">
        <v>1451.5296936368545</v>
      </c>
      <c r="CM34" s="17">
        <v>1432.3068070859342</v>
      </c>
      <c r="CN34" s="17">
        <v>1468.6045117668868</v>
      </c>
      <c r="CO34" s="22">
        <v>1446.8258485457698</v>
      </c>
      <c r="CP34" s="22">
        <v>1537.1868214813483</v>
      </c>
      <c r="CQ34" s="22">
        <v>1533.8181057950303</v>
      </c>
      <c r="CR34" s="22">
        <v>1542.6154910924411</v>
      </c>
      <c r="CS34" s="101">
        <v>1390.8235425934963</v>
      </c>
      <c r="CT34" s="101">
        <v>1373.8920037411938</v>
      </c>
      <c r="CU34" s="101">
        <v>1391.8208216624405</v>
      </c>
      <c r="CV34" s="101">
        <v>1372.6381520096418</v>
      </c>
      <c r="CW34" s="101">
        <v>1467.0315477527859</v>
      </c>
      <c r="CX34" s="101">
        <v>1473.951048670893</v>
      </c>
      <c r="CY34" s="101">
        <v>1441.9294307961361</v>
      </c>
      <c r="CZ34" s="22">
        <v>811.29400501060206</v>
      </c>
      <c r="DA34" s="22">
        <v>811.29400501060206</v>
      </c>
      <c r="DB34" s="22">
        <v>811.26259845084599</v>
      </c>
      <c r="DC34" s="22">
        <v>811.26259845084599</v>
      </c>
      <c r="DD34" s="22">
        <v>898.87081698916154</v>
      </c>
      <c r="DE34" s="22">
        <v>908.12295421014903</v>
      </c>
      <c r="DF34" s="22">
        <v>977.29526466924608</v>
      </c>
      <c r="DG34" s="101">
        <v>761.85985777277028</v>
      </c>
      <c r="DH34" s="101">
        <v>761.85985777277028</v>
      </c>
      <c r="DI34" s="101">
        <v>749.88577409668187</v>
      </c>
      <c r="DJ34" s="101">
        <v>749.88577409668187</v>
      </c>
      <c r="DK34" s="101">
        <v>830.20411291188464</v>
      </c>
      <c r="DL34" s="101">
        <v>847.08559756540853</v>
      </c>
      <c r="DM34" s="101">
        <v>887.03709200095352</v>
      </c>
      <c r="DN34" s="13"/>
      <c r="DO34" s="17">
        <v>1283.1169730173624</v>
      </c>
      <c r="DP34" s="17">
        <v>1214.607305659566</v>
      </c>
      <c r="DQ34" s="17">
        <v>1270.6840266589893</v>
      </c>
      <c r="DR34" s="22">
        <v>1193.065664358186</v>
      </c>
      <c r="DS34" s="22">
        <v>1293.3971062084024</v>
      </c>
      <c r="DT34" s="22">
        <v>1317.3130217841854</v>
      </c>
      <c r="DU34" s="22">
        <v>1278.9575623679689</v>
      </c>
      <c r="DV34" s="101">
        <v>1255.9883103127854</v>
      </c>
      <c r="DW34" s="101">
        <v>1187.9616001943079</v>
      </c>
      <c r="DX34" s="101">
        <v>1236.5975687775187</v>
      </c>
      <c r="DY34" s="101">
        <v>1159.5263752402416</v>
      </c>
      <c r="DZ34" s="101">
        <v>1262.2339490515192</v>
      </c>
      <c r="EA34" s="101">
        <v>1290.314713905444</v>
      </c>
      <c r="EB34" s="101">
        <v>1236.9847881908388</v>
      </c>
      <c r="EC34" s="22">
        <v>738.51548626518377</v>
      </c>
      <c r="ED34" s="22">
        <v>733.25877342851163</v>
      </c>
      <c r="EE34" s="22">
        <v>720.12194823614936</v>
      </c>
      <c r="EF34" s="22">
        <v>714.16632974894742</v>
      </c>
      <c r="EG34" s="22">
        <v>790.09866294293931</v>
      </c>
      <c r="EH34" s="22">
        <v>811.25699528614587</v>
      </c>
      <c r="EI34" s="22">
        <v>834.67602818872058</v>
      </c>
      <c r="EJ34" s="101">
        <v>724.91976914620204</v>
      </c>
      <c r="EK34" s="101">
        <v>720.15446036120193</v>
      </c>
      <c r="EL34" s="101">
        <v>703.29413756948304</v>
      </c>
      <c r="EM34" s="101">
        <v>697.89525770311934</v>
      </c>
      <c r="EN34" s="101">
        <v>771.88622106191258</v>
      </c>
      <c r="EO34" s="101">
        <v>794.32436395609523</v>
      </c>
      <c r="EP34" s="101">
        <v>810.19295400278963</v>
      </c>
      <c r="EQ34" s="13"/>
      <c r="ER34" s="17">
        <v>1449.1238954510281</v>
      </c>
      <c r="ES34" s="17">
        <v>1429.3299868694676</v>
      </c>
      <c r="ET34" s="17">
        <v>1461.7237682375817</v>
      </c>
      <c r="EU34" s="22">
        <v>1439.2981628174168</v>
      </c>
      <c r="EV34" s="22">
        <v>1530.4799828840116</v>
      </c>
      <c r="EW34" s="22">
        <v>1529.1675822880381</v>
      </c>
      <c r="EX34" s="22">
        <v>1522.7670636391699</v>
      </c>
      <c r="EY34" s="101">
        <v>1386.863705872847</v>
      </c>
      <c r="EZ34" s="101">
        <v>1370.5022507532049</v>
      </c>
      <c r="FA34" s="101">
        <v>1384.0478526876093</v>
      </c>
      <c r="FB34" s="101">
        <v>1365.5110621845672</v>
      </c>
      <c r="FC34" s="101">
        <v>1459.8149324467067</v>
      </c>
      <c r="FD34" s="101">
        <v>1468.1015521448353</v>
      </c>
      <c r="FE34" s="101">
        <v>1419.1627586479653</v>
      </c>
      <c r="FF34" s="22">
        <v>777.96666226951845</v>
      </c>
      <c r="FG34" s="22">
        <v>777.96666226951845</v>
      </c>
      <c r="FH34" s="22">
        <v>780.25501798073674</v>
      </c>
      <c r="FI34" s="22">
        <v>780.25501798073674</v>
      </c>
      <c r="FJ34" s="22">
        <v>864.0090921862087</v>
      </c>
      <c r="FK34" s="22">
        <v>871.22916110550977</v>
      </c>
      <c r="FL34" s="22">
        <v>948.08810845979349</v>
      </c>
      <c r="FM34" s="101">
        <v>725.91801606134663</v>
      </c>
      <c r="FN34" s="101">
        <v>725.91801606134663</v>
      </c>
      <c r="FO34" s="101">
        <v>716.42912245394064</v>
      </c>
      <c r="FP34" s="101">
        <v>716.42912245394064</v>
      </c>
      <c r="FQ34" s="101">
        <v>792.56295569099984</v>
      </c>
      <c r="FR34" s="101">
        <v>807.25150186614405</v>
      </c>
      <c r="FS34" s="101">
        <v>853.62142256169693</v>
      </c>
      <c r="FT34" s="13"/>
      <c r="FU34" s="17">
        <v>1769.8898006336331</v>
      </c>
      <c r="FV34" s="17">
        <v>1709.2244691949097</v>
      </c>
      <c r="FW34" s="17">
        <v>1822.3675164495889</v>
      </c>
      <c r="FX34" s="22">
        <v>1753.6364328476723</v>
      </c>
      <c r="FY34" s="22">
        <v>1904.3466982768432</v>
      </c>
      <c r="FZ34" s="22">
        <v>1870.6029214820774</v>
      </c>
      <c r="GA34" s="22">
        <v>1911.1811147665585</v>
      </c>
      <c r="GB34" s="101">
        <v>1701.3327276598761</v>
      </c>
      <c r="GC34" s="101">
        <v>1646.189779005033</v>
      </c>
      <c r="GD34" s="101">
        <v>1736.8752371908424</v>
      </c>
      <c r="GE34" s="101">
        <v>1674.400764140604</v>
      </c>
      <c r="GF34" s="101">
        <v>1826.6178149976697</v>
      </c>
      <c r="GG34" s="101">
        <v>1802.3645192760387</v>
      </c>
      <c r="GH34" s="101">
        <v>1791.230135154525</v>
      </c>
      <c r="GI34" s="22">
        <v>934.98615251948229</v>
      </c>
      <c r="GJ34" s="22">
        <v>934.98615251948229</v>
      </c>
      <c r="GK34" s="22">
        <v>955.72328465825842</v>
      </c>
      <c r="GL34" s="22">
        <v>955.72328465825842</v>
      </c>
      <c r="GM34" s="22">
        <v>1059.7873333749903</v>
      </c>
      <c r="GN34" s="22">
        <v>1053.1977405595494</v>
      </c>
      <c r="GO34" s="22">
        <v>1170.5058890631465</v>
      </c>
      <c r="GP34" s="101">
        <v>880.51288825994209</v>
      </c>
      <c r="GQ34" s="101">
        <v>880.51288825994209</v>
      </c>
      <c r="GR34" s="101">
        <v>887.98886589751908</v>
      </c>
      <c r="GS34" s="101">
        <v>887.98886589751908</v>
      </c>
      <c r="GT34" s="101">
        <v>984.13984707609222</v>
      </c>
      <c r="GU34" s="101">
        <v>985.06575107063088</v>
      </c>
      <c r="GV34" s="101">
        <v>1062.7906332158361</v>
      </c>
      <c r="GW34" s="13"/>
      <c r="GX34" s="17">
        <v>1602.8758163159507</v>
      </c>
      <c r="GY34" s="17">
        <v>1545.8161192817279</v>
      </c>
      <c r="GZ34" s="17">
        <v>1634.9807262830905</v>
      </c>
      <c r="HA34" s="22">
        <v>1570.3346637931725</v>
      </c>
      <c r="HB34" s="22">
        <v>1738.7742480062034</v>
      </c>
      <c r="HC34" s="22">
        <v>1721.3759840559862</v>
      </c>
      <c r="HD34" s="22">
        <v>1758.262895545744</v>
      </c>
      <c r="HE34" s="101">
        <v>1532.4802138169255</v>
      </c>
      <c r="HF34" s="101">
        <v>1483.6628276698511</v>
      </c>
      <c r="HG34" s="101">
        <v>1547.6295252901541</v>
      </c>
      <c r="HH34" s="101">
        <v>1492.3216291832728</v>
      </c>
      <c r="HI34" s="101">
        <v>1659.4875001147411</v>
      </c>
      <c r="HJ34" s="101">
        <v>1651.932727950883</v>
      </c>
      <c r="HK34" s="101">
        <v>1640.1542572111107</v>
      </c>
      <c r="HL34" s="22">
        <v>902.43807831161178</v>
      </c>
      <c r="HM34" s="22">
        <v>902.43807831161178</v>
      </c>
      <c r="HN34" s="22">
        <v>915.78588585801765</v>
      </c>
      <c r="HO34" s="22">
        <v>915.78588585801765</v>
      </c>
      <c r="HP34" s="22">
        <v>1015.5230064744767</v>
      </c>
      <c r="HQ34" s="22">
        <v>1015.9607791115296</v>
      </c>
      <c r="HR34" s="22">
        <v>1125.365368919782</v>
      </c>
      <c r="HS34" s="101">
        <v>840.0969055571959</v>
      </c>
      <c r="HT34" s="101">
        <v>840.0969055571959</v>
      </c>
      <c r="HU34" s="101">
        <v>839.51337029313959</v>
      </c>
      <c r="HV34" s="101">
        <v>839.51337029313959</v>
      </c>
      <c r="HW34" s="101">
        <v>930.30395903486453</v>
      </c>
      <c r="HX34" s="101">
        <v>939.53103373802765</v>
      </c>
      <c r="HY34" s="101">
        <v>1010.3889936360895</v>
      </c>
      <c r="HZ34" s="13"/>
      <c r="IA34" s="17">
        <v>1805.278304658704</v>
      </c>
      <c r="IB34" s="17">
        <v>1745.860291208603</v>
      </c>
      <c r="IC34" s="17">
        <v>1856.4049217284967</v>
      </c>
      <c r="ID34" s="22">
        <v>1789.0869931349016</v>
      </c>
      <c r="IE34" s="22">
        <v>1959.695873422876</v>
      </c>
      <c r="IF34" s="22">
        <v>1925.185210036741</v>
      </c>
      <c r="IG34" s="22">
        <v>1962.8301129822796</v>
      </c>
      <c r="IH34" s="101">
        <v>1733.8665727584685</v>
      </c>
      <c r="II34" s="101">
        <v>1681.1044739292468</v>
      </c>
      <c r="IJ34" s="101">
        <v>1767.7184147500611</v>
      </c>
      <c r="IK34" s="101">
        <v>1707.9413371401445</v>
      </c>
      <c r="IL34" s="101">
        <v>1879.2116135511519</v>
      </c>
      <c r="IM34" s="101">
        <v>1854.2719319035507</v>
      </c>
      <c r="IN34" s="101">
        <v>1837.5903458282992</v>
      </c>
      <c r="IO34" s="22">
        <v>951.639788603547</v>
      </c>
      <c r="IP34" s="22">
        <v>951.639788603547</v>
      </c>
      <c r="IQ34" s="22">
        <v>977.16544967776008</v>
      </c>
      <c r="IR34" s="22">
        <v>977.16544967776008</v>
      </c>
      <c r="IS34" s="22">
        <v>1083.8796623049989</v>
      </c>
      <c r="IT34" s="22">
        <v>1074.4786150707221</v>
      </c>
      <c r="IU34" s="22">
        <v>1205.5882540178081</v>
      </c>
      <c r="IV34" s="101">
        <v>891.94335594437996</v>
      </c>
      <c r="IW34" s="101">
        <v>891.94335594437996</v>
      </c>
      <c r="IX34" s="101">
        <v>903.59914283843261</v>
      </c>
      <c r="IY34" s="101">
        <v>903.59914283843261</v>
      </c>
      <c r="IZ34" s="101">
        <v>1001.7166390004365</v>
      </c>
      <c r="JA34" s="101">
        <v>1000.3856265364933</v>
      </c>
      <c r="JB34" s="101">
        <v>1088.5504543246586</v>
      </c>
      <c r="JC34" s="13"/>
      <c r="JD34" s="17">
        <v>1510.1229900768446</v>
      </c>
      <c r="JE34" s="17">
        <v>1471.2403712208056</v>
      </c>
      <c r="JF34" s="17">
        <v>1514.930486456665</v>
      </c>
      <c r="JG34" s="22">
        <v>1470.8782334832251</v>
      </c>
      <c r="JH34" s="22">
        <v>1602.8440851715388</v>
      </c>
      <c r="JI34" s="22">
        <v>1608.2265475407805</v>
      </c>
      <c r="JJ34" s="22">
        <v>1587.186756129368</v>
      </c>
      <c r="JK34" s="101">
        <v>1459.7992639920046</v>
      </c>
      <c r="JL34" s="101">
        <v>1422.5602309887652</v>
      </c>
      <c r="JM34" s="101">
        <v>1450.4205717302955</v>
      </c>
      <c r="JN34" s="101">
        <v>1408.2304273776592</v>
      </c>
      <c r="JO34" s="101">
        <v>1543.6491787120844</v>
      </c>
      <c r="JP34" s="101">
        <v>1558.0084657464761</v>
      </c>
      <c r="JQ34" s="101">
        <v>1499.0918757089482</v>
      </c>
      <c r="JR34" s="22">
        <v>870.78727092374811</v>
      </c>
      <c r="JS34" s="22">
        <v>870.78727092374811</v>
      </c>
      <c r="JT34" s="22">
        <v>858.79823552509447</v>
      </c>
      <c r="JU34" s="22">
        <v>858.79823552509447</v>
      </c>
      <c r="JV34" s="22">
        <v>952.43395696986352</v>
      </c>
      <c r="JW34" s="22">
        <v>972.0482470187651</v>
      </c>
      <c r="JX34" s="22">
        <v>1021.8098356202839</v>
      </c>
      <c r="JY34" s="101">
        <v>831.27746975299669</v>
      </c>
      <c r="JZ34" s="101">
        <v>831.27746975299669</v>
      </c>
      <c r="KA34" s="101">
        <v>809.09979033654474</v>
      </c>
      <c r="KB34" s="101">
        <v>809.09979033654474</v>
      </c>
      <c r="KC34" s="101">
        <v>896.9507935466786</v>
      </c>
      <c r="KD34" s="101">
        <v>922.74519242346355</v>
      </c>
      <c r="KE34" s="101">
        <v>946.11682214579253</v>
      </c>
      <c r="KF34" s="13"/>
    </row>
    <row r="35" spans="2:292" ht="18">
      <c r="B35" s="4" t="str">
        <f>$B$60</f>
        <v>Gas Furnace Split System: 10 SEER, 80 AFUE Furnace</v>
      </c>
      <c r="C35" s="17">
        <v>1313.9653858747165</v>
      </c>
      <c r="D35" s="17">
        <v>1223.8997184601199</v>
      </c>
      <c r="E35" s="17">
        <v>1289.2599711592932</v>
      </c>
      <c r="F35" s="22">
        <v>1187.2196332936876</v>
      </c>
      <c r="G35" s="22">
        <v>1322.0479644521668</v>
      </c>
      <c r="H35" s="22">
        <v>1355.7182345094548</v>
      </c>
      <c r="I35" s="22">
        <v>1295.9745633837128</v>
      </c>
      <c r="J35" s="101">
        <v>1295.0652263264601</v>
      </c>
      <c r="K35" s="101">
        <v>1208.9245820632168</v>
      </c>
      <c r="L35" s="101">
        <v>1267.1559483702461</v>
      </c>
      <c r="M35" s="101">
        <v>1169.5624846575977</v>
      </c>
      <c r="N35" s="101">
        <v>1302.3170827853064</v>
      </c>
      <c r="O35" s="101">
        <v>1337.3001545426362</v>
      </c>
      <c r="P35" s="101">
        <v>1267.344767338059</v>
      </c>
      <c r="Q35" s="22">
        <v>804.20793644067214</v>
      </c>
      <c r="R35" s="22">
        <v>792.12141751278875</v>
      </c>
      <c r="S35" s="22">
        <v>773.46176606860035</v>
      </c>
      <c r="T35" s="22">
        <v>759.76828540695476</v>
      </c>
      <c r="U35" s="22">
        <v>841.71677513783811</v>
      </c>
      <c r="V35" s="22">
        <v>872.23257412935448</v>
      </c>
      <c r="W35" s="22">
        <v>867.605439048378</v>
      </c>
      <c r="X35" s="101">
        <v>792.38222418960197</v>
      </c>
      <c r="Y35" s="101">
        <v>781.40158244862312</v>
      </c>
      <c r="Z35" s="101">
        <v>760.23220108062628</v>
      </c>
      <c r="AA35" s="101">
        <v>747.79162938006118</v>
      </c>
      <c r="AB35" s="101">
        <v>828.41531051004472</v>
      </c>
      <c r="AC35" s="101">
        <v>859.11908052635022</v>
      </c>
      <c r="AD35" s="101">
        <v>847.35938192180151</v>
      </c>
      <c r="AE35" s="18"/>
      <c r="AF35" s="17">
        <v>1908.0430197079884</v>
      </c>
      <c r="AG35" s="17">
        <v>1880.3672307034287</v>
      </c>
      <c r="AH35" s="17">
        <v>2008.8746794732103</v>
      </c>
      <c r="AI35" s="22">
        <v>1977.5192591250518</v>
      </c>
      <c r="AJ35" s="22">
        <v>2024.0609488302234</v>
      </c>
      <c r="AK35" s="22">
        <v>1964.2018696609105</v>
      </c>
      <c r="AL35" s="22">
        <v>2104.842843470733</v>
      </c>
      <c r="AM35" s="101">
        <v>1739.2442428315501</v>
      </c>
      <c r="AN35" s="101">
        <v>1715.2305623633142</v>
      </c>
      <c r="AO35" s="101">
        <v>1795.185820929793</v>
      </c>
      <c r="AP35" s="101">
        <v>1767.9794043371555</v>
      </c>
      <c r="AQ35" s="101">
        <v>1828.3567149947337</v>
      </c>
      <c r="AR35" s="101">
        <v>1798.2394572220433</v>
      </c>
      <c r="AS35" s="101">
        <v>1830.6052593208769</v>
      </c>
      <c r="AT35" s="22">
        <v>1176.0561196157325</v>
      </c>
      <c r="AU35" s="22">
        <v>1186.3345521850174</v>
      </c>
      <c r="AV35" s="22">
        <v>1247.71163705411</v>
      </c>
      <c r="AW35" s="22">
        <v>1259.3566374433371</v>
      </c>
      <c r="AX35" s="22">
        <v>1326.7850893565205</v>
      </c>
      <c r="AY35" s="22">
        <v>1286.7275587715887</v>
      </c>
      <c r="AZ35" s="22">
        <v>1487.9820634647422</v>
      </c>
      <c r="BA35" s="101">
        <v>1004.2265709492602</v>
      </c>
      <c r="BB35" s="101">
        <v>1014.8108535972128</v>
      </c>
      <c r="BC35" s="101">
        <v>1031.6551310499499</v>
      </c>
      <c r="BD35" s="101">
        <v>1043.6466457798683</v>
      </c>
      <c r="BE35" s="101">
        <v>1124.4645125143688</v>
      </c>
      <c r="BF35" s="101">
        <v>1114.1151852897194</v>
      </c>
      <c r="BG35" s="101">
        <v>1215.9855157506977</v>
      </c>
      <c r="BH35" s="13"/>
      <c r="BI35" s="17">
        <v>1429.5758417069471</v>
      </c>
      <c r="BJ35" s="17">
        <v>1361.6113070000799</v>
      </c>
      <c r="BK35" s="17">
        <v>1446.891135967843</v>
      </c>
      <c r="BL35" s="22">
        <v>1369.8903843668788</v>
      </c>
      <c r="BM35" s="22">
        <v>1453.7669406933605</v>
      </c>
      <c r="BN35" s="22">
        <v>1456.3292910027333</v>
      </c>
      <c r="BO35" s="22">
        <v>1457.6508162089701</v>
      </c>
      <c r="BP35" s="101">
        <v>1348.8654108713056</v>
      </c>
      <c r="BQ35" s="101">
        <v>1281.4720319411983</v>
      </c>
      <c r="BR35" s="101">
        <v>1342.7858420000857</v>
      </c>
      <c r="BS35" s="101">
        <v>1266.4321841264816</v>
      </c>
      <c r="BT35" s="101">
        <v>1357.3472368201549</v>
      </c>
      <c r="BU35" s="101">
        <v>1375.1082819213257</v>
      </c>
      <c r="BV35" s="101">
        <v>1327.1967149897516</v>
      </c>
      <c r="BW35" s="22">
        <v>819.78666104609624</v>
      </c>
      <c r="BX35" s="22">
        <v>807.13403384323647</v>
      </c>
      <c r="BY35" s="22">
        <v>817.46297541675062</v>
      </c>
      <c r="BZ35" s="22">
        <v>803.12811961954776</v>
      </c>
      <c r="CA35" s="22">
        <v>887.80994403421903</v>
      </c>
      <c r="CB35" s="22">
        <v>899.3646671382769</v>
      </c>
      <c r="CC35" s="22">
        <v>952.09156999453376</v>
      </c>
      <c r="CD35" s="101">
        <v>758.38849924850217</v>
      </c>
      <c r="CE35" s="101">
        <v>749.67572506069132</v>
      </c>
      <c r="CF35" s="101">
        <v>738.60408986764594</v>
      </c>
      <c r="CG35" s="101">
        <v>728.73290978991099</v>
      </c>
      <c r="CH35" s="101">
        <v>807.08583212937754</v>
      </c>
      <c r="CI35" s="101">
        <v>829.07974916337082</v>
      </c>
      <c r="CJ35" s="101">
        <v>846.8473253154242</v>
      </c>
      <c r="CK35" s="13"/>
      <c r="CL35" s="17">
        <v>2046.8274765698716</v>
      </c>
      <c r="CM35" s="17">
        <v>2023.9451683872928</v>
      </c>
      <c r="CN35" s="17">
        <v>2158.979779890868</v>
      </c>
      <c r="CO35" s="22">
        <v>2133.0551570559855</v>
      </c>
      <c r="CP35" s="22">
        <v>2154.1071552089243</v>
      </c>
      <c r="CQ35" s="22">
        <v>2084.5390066979185</v>
      </c>
      <c r="CR35" s="22">
        <v>2210.300667526531</v>
      </c>
      <c r="CS35" s="101">
        <v>1879.738410121271</v>
      </c>
      <c r="CT35" s="101">
        <v>1857.6133131612892</v>
      </c>
      <c r="CU35" s="101">
        <v>1945.8116395664292</v>
      </c>
      <c r="CV35" s="101">
        <v>1920.7449028851493</v>
      </c>
      <c r="CW35" s="101">
        <v>1959.181912142315</v>
      </c>
      <c r="CX35" s="101">
        <v>1919.7771005591987</v>
      </c>
      <c r="CY35" s="101">
        <v>1929.959263849966</v>
      </c>
      <c r="CZ35" s="22">
        <v>1246.7170811555679</v>
      </c>
      <c r="DA35" s="22">
        <v>1253.034211886204</v>
      </c>
      <c r="DB35" s="22">
        <v>1328.4791398553264</v>
      </c>
      <c r="DC35" s="22">
        <v>1335.6361639756042</v>
      </c>
      <c r="DD35" s="22">
        <v>1394.1978109813831</v>
      </c>
      <c r="DE35" s="22">
        <v>1346.7041146334197</v>
      </c>
      <c r="DF35" s="22">
        <v>1562.9851365953398</v>
      </c>
      <c r="DG35" s="101">
        <v>1068.5385010205875</v>
      </c>
      <c r="DH35" s="101">
        <v>1078.664591636631</v>
      </c>
      <c r="DI35" s="101">
        <v>1104.3120222947275</v>
      </c>
      <c r="DJ35" s="101">
        <v>1115.7844261238388</v>
      </c>
      <c r="DK35" s="101">
        <v>1187.7631077890328</v>
      </c>
      <c r="DL35" s="101">
        <v>1170.4580536878775</v>
      </c>
      <c r="DM35" s="101">
        <v>1278.2841715618238</v>
      </c>
      <c r="DN35" s="13"/>
      <c r="DO35" s="17">
        <v>1374.506792248153</v>
      </c>
      <c r="DP35" s="17">
        <v>1304.5403591390136</v>
      </c>
      <c r="DQ35" s="17">
        <v>1379.1535935217109</v>
      </c>
      <c r="DR35" s="22">
        <v>1299.8847813466678</v>
      </c>
      <c r="DS35" s="22">
        <v>1391.013439800337</v>
      </c>
      <c r="DT35" s="22">
        <v>1403.7976983360509</v>
      </c>
      <c r="DU35" s="22">
        <v>1390.759573562327</v>
      </c>
      <c r="DV35" s="101">
        <v>1306.2581145548459</v>
      </c>
      <c r="DW35" s="101">
        <v>1236.7761085535483</v>
      </c>
      <c r="DX35" s="101">
        <v>1291.7981509622703</v>
      </c>
      <c r="DY35" s="101">
        <v>1213.0781728454665</v>
      </c>
      <c r="DZ35" s="101">
        <v>1310.6669541291662</v>
      </c>
      <c r="EA35" s="101">
        <v>1335.3868265364183</v>
      </c>
      <c r="EB35" s="101">
        <v>1283.5639750330545</v>
      </c>
      <c r="EC35" s="22">
        <v>788.37776176650675</v>
      </c>
      <c r="ED35" s="22">
        <v>779.53811877181181</v>
      </c>
      <c r="EE35" s="22">
        <v>781.49399822168073</v>
      </c>
      <c r="EF35" s="22">
        <v>771.47908150943385</v>
      </c>
      <c r="EG35" s="22">
        <v>853.93202636232718</v>
      </c>
      <c r="EH35" s="22">
        <v>868.71066508495039</v>
      </c>
      <c r="EI35" s="22">
        <v>913.41373914717803</v>
      </c>
      <c r="EJ35" s="101">
        <v>741.19260483382436</v>
      </c>
      <c r="EK35" s="101">
        <v>735.41764546739739</v>
      </c>
      <c r="EL35" s="101">
        <v>720.8540684401321</v>
      </c>
      <c r="EM35" s="101">
        <v>714.31130001542567</v>
      </c>
      <c r="EN35" s="101">
        <v>790.19544606913564</v>
      </c>
      <c r="EO35" s="101">
        <v>812.30571491540672</v>
      </c>
      <c r="EP35" s="101">
        <v>829.898101760749</v>
      </c>
      <c r="EQ35" s="13"/>
      <c r="ER35" s="17">
        <v>2031.8345413052884</v>
      </c>
      <c r="ES35" s="17">
        <v>2005.4278523645239</v>
      </c>
      <c r="ET35" s="17">
        <v>2117.2017495884511</v>
      </c>
      <c r="EU35" s="22">
        <v>2087.2841623570889</v>
      </c>
      <c r="EV35" s="22">
        <v>2113.3863813406188</v>
      </c>
      <c r="EW35" s="22">
        <v>2061.2810347239588</v>
      </c>
      <c r="EX35" s="22">
        <v>2118.3641588782216</v>
      </c>
      <c r="EY35" s="101">
        <v>1868.2910477241044</v>
      </c>
      <c r="EZ35" s="101">
        <v>1843.1835773621597</v>
      </c>
      <c r="FA35" s="101">
        <v>1912.3008249365446</v>
      </c>
      <c r="FB35" s="101">
        <v>1883.8551937407017</v>
      </c>
      <c r="FC35" s="101">
        <v>1926.425981839317</v>
      </c>
      <c r="FD35" s="101">
        <v>1900.4667594563136</v>
      </c>
      <c r="FE35" s="101">
        <v>1841.9159939599042</v>
      </c>
      <c r="FF35" s="22">
        <v>1192.1478046923739</v>
      </c>
      <c r="FG35" s="22">
        <v>1195.3055484503202</v>
      </c>
      <c r="FH35" s="22">
        <v>1255.6016606477533</v>
      </c>
      <c r="FI35" s="22">
        <v>1259.1792418638054</v>
      </c>
      <c r="FJ35" s="22">
        <v>1324.6462247872271</v>
      </c>
      <c r="FK35" s="22">
        <v>1287.8022656335681</v>
      </c>
      <c r="FL35" s="22">
        <v>1462.2712567986025</v>
      </c>
      <c r="FM35" s="101">
        <v>1028.9835867189454</v>
      </c>
      <c r="FN35" s="101">
        <v>1033.9602906172006</v>
      </c>
      <c r="FO35" s="101">
        <v>1051.9364038379492</v>
      </c>
      <c r="FP35" s="101">
        <v>1057.5747848305325</v>
      </c>
      <c r="FQ35" s="101">
        <v>1131.8792752304612</v>
      </c>
      <c r="FR35" s="101">
        <v>1121.2435066176165</v>
      </c>
      <c r="FS35" s="101">
        <v>1185.1391419125123</v>
      </c>
      <c r="FT35" s="13"/>
      <c r="FU35" s="17">
        <v>3286.7193389146132</v>
      </c>
      <c r="FV35" s="17">
        <v>3173.8992011114315</v>
      </c>
      <c r="FW35" s="17">
        <v>3551.3045867687874</v>
      </c>
      <c r="FX35" s="22">
        <v>3430.0114619092719</v>
      </c>
      <c r="FY35" s="22">
        <v>3442.3005221772823</v>
      </c>
      <c r="FZ35" s="22">
        <v>3255.7206103414123</v>
      </c>
      <c r="GA35" s="22">
        <v>3537.4354047757438</v>
      </c>
      <c r="GB35" s="101">
        <v>3066.2519717321779</v>
      </c>
      <c r="GC35" s="101">
        <v>2973.6059364749635</v>
      </c>
      <c r="GD35" s="101">
        <v>3281.3014239928943</v>
      </c>
      <c r="GE35" s="101">
        <v>3176.3376457749659</v>
      </c>
      <c r="GF35" s="101">
        <v>3195.9754783554113</v>
      </c>
      <c r="GG35" s="101">
        <v>3042.3672805217329</v>
      </c>
      <c r="GH35" s="101">
        <v>3164.6125613309182</v>
      </c>
      <c r="GI35" s="22">
        <v>2165.039348890673</v>
      </c>
      <c r="GJ35" s="22">
        <v>2127.1808493082854</v>
      </c>
      <c r="GK35" s="22">
        <v>2385.9539756685394</v>
      </c>
      <c r="GL35" s="22">
        <v>2343.0620036289797</v>
      </c>
      <c r="GM35" s="22">
        <v>2397.3018900243687</v>
      </c>
      <c r="GN35" s="22">
        <v>2246.9215224894911</v>
      </c>
      <c r="GO35" s="22">
        <v>2658.3041559536896</v>
      </c>
      <c r="GP35" s="101">
        <v>1950.746396388203</v>
      </c>
      <c r="GQ35" s="101">
        <v>1924.5010280210938</v>
      </c>
      <c r="GR35" s="101">
        <v>2116.9753671614581</v>
      </c>
      <c r="GS35" s="101">
        <v>2087.240548862062</v>
      </c>
      <c r="GT35" s="101">
        <v>2148.931420751926</v>
      </c>
      <c r="GU35" s="101">
        <v>2031.4149165367896</v>
      </c>
      <c r="GV35" s="101">
        <v>2288.1961286911796</v>
      </c>
      <c r="GW35" s="13"/>
      <c r="GX35" s="17">
        <v>2684.5093717020964</v>
      </c>
      <c r="GY35" s="17">
        <v>2588.0978736195943</v>
      </c>
      <c r="GZ35" s="17">
        <v>2877.1882467609917</v>
      </c>
      <c r="HA35" s="22">
        <v>2767.9583690409859</v>
      </c>
      <c r="HB35" s="22">
        <v>2845.6174988652024</v>
      </c>
      <c r="HC35" s="22">
        <v>2719.6240067109948</v>
      </c>
      <c r="HD35" s="22">
        <v>2966.0841993556423</v>
      </c>
      <c r="HE35" s="101">
        <v>2469.556557168788</v>
      </c>
      <c r="HF35" s="101">
        <v>2386.0338298709512</v>
      </c>
      <c r="HG35" s="101">
        <v>2608.4139821274543</v>
      </c>
      <c r="HH35" s="101">
        <v>2513.7865002292151</v>
      </c>
      <c r="HI35" s="101">
        <v>2601.13578023949</v>
      </c>
      <c r="HJ35" s="101">
        <v>2508.0089926162564</v>
      </c>
      <c r="HK35" s="101">
        <v>2606.8964600174245</v>
      </c>
      <c r="HL35" s="22">
        <v>1745.0311787230844</v>
      </c>
      <c r="HM35" s="22">
        <v>1706.2520040791978</v>
      </c>
      <c r="HN35" s="22">
        <v>1901.0696833388372</v>
      </c>
      <c r="HO35" s="22">
        <v>1857.1346279908782</v>
      </c>
      <c r="HP35" s="22">
        <v>1965.3280883237196</v>
      </c>
      <c r="HQ35" s="22">
        <v>1865.8091044305895</v>
      </c>
      <c r="HR35" s="22">
        <v>2229.2994208822652</v>
      </c>
      <c r="HS35" s="101">
        <v>1519.6914387979814</v>
      </c>
      <c r="HT35" s="101">
        <v>1493.4339365275309</v>
      </c>
      <c r="HU35" s="101">
        <v>1621.6817146723295</v>
      </c>
      <c r="HV35" s="101">
        <v>1591.9331492078663</v>
      </c>
      <c r="HW35" s="101">
        <v>1710.6574115215005</v>
      </c>
      <c r="HX35" s="101">
        <v>1644.3473249815368</v>
      </c>
      <c r="HY35" s="101">
        <v>1865.0017722491086</v>
      </c>
      <c r="HZ35" s="13"/>
      <c r="IA35" s="17">
        <v>3450.6035970466842</v>
      </c>
      <c r="IB35" s="17">
        <v>3336.2176419405778</v>
      </c>
      <c r="IC35" s="17">
        <v>3719.699528183196</v>
      </c>
      <c r="ID35" s="22">
        <v>3590.1054015735931</v>
      </c>
      <c r="IE35" s="22">
        <v>3614.1792200989339</v>
      </c>
      <c r="IF35" s="22">
        <v>3429.5687899045856</v>
      </c>
      <c r="IG35" s="22">
        <v>3695.5410364862041</v>
      </c>
      <c r="IH35" s="101">
        <v>3226.8179790179097</v>
      </c>
      <c r="II35" s="101">
        <v>3119.1559292229254</v>
      </c>
      <c r="IJ35" s="101">
        <v>3440.2142755296977</v>
      </c>
      <c r="IK35" s="101">
        <v>3318.2380302884053</v>
      </c>
      <c r="IL35" s="101">
        <v>3360.1605137657007</v>
      </c>
      <c r="IM35" s="101">
        <v>3208.3789860664906</v>
      </c>
      <c r="IN35" s="101">
        <v>3308.5532570747646</v>
      </c>
      <c r="IO35" s="22">
        <v>2254.2102412987033</v>
      </c>
      <c r="IP35" s="22">
        <v>2208.1741339073305</v>
      </c>
      <c r="IQ35" s="22">
        <v>2478.0244619617524</v>
      </c>
      <c r="IR35" s="22">
        <v>2425.8676292076325</v>
      </c>
      <c r="IS35" s="22">
        <v>2502.0671410954064</v>
      </c>
      <c r="IT35" s="22">
        <v>2350.6878861796954</v>
      </c>
      <c r="IU35" s="22">
        <v>2776.8205378036732</v>
      </c>
      <c r="IV35" s="101">
        <v>2028.3264780108248</v>
      </c>
      <c r="IW35" s="101">
        <v>1995.8398157367048</v>
      </c>
      <c r="IX35" s="101">
        <v>2197.3478908783713</v>
      </c>
      <c r="IY35" s="101">
        <v>2160.5419681584744</v>
      </c>
      <c r="IZ35" s="101">
        <v>2242.7695797895808</v>
      </c>
      <c r="JA35" s="101">
        <v>2123.8979794098586</v>
      </c>
      <c r="JB35" s="101">
        <v>2389.0302106874383</v>
      </c>
      <c r="JC35" s="13"/>
      <c r="JD35" s="17">
        <v>1993.45023797102</v>
      </c>
      <c r="JE35" s="17">
        <v>1949.4294875281228</v>
      </c>
      <c r="JF35" s="17">
        <v>2077.1178364380817</v>
      </c>
      <c r="JG35" s="22">
        <v>2027.2443121836816</v>
      </c>
      <c r="JH35" s="22">
        <v>2106.0878964722069</v>
      </c>
      <c r="JI35" s="22">
        <v>2053.4348199844671</v>
      </c>
      <c r="JJ35" s="22">
        <v>2099.6741400398037</v>
      </c>
      <c r="JK35" s="101">
        <v>1874.7507935868289</v>
      </c>
      <c r="JL35" s="101">
        <v>1832.5665308649511</v>
      </c>
      <c r="JM35" s="101">
        <v>1921.6634900868189</v>
      </c>
      <c r="JN35" s="101">
        <v>1873.8706235671373</v>
      </c>
      <c r="JO35" s="101">
        <v>1962.7971202746774</v>
      </c>
      <c r="JP35" s="101">
        <v>1934.5742130765079</v>
      </c>
      <c r="JQ35" s="101">
        <v>1887.9735991771431</v>
      </c>
      <c r="JR35" s="22">
        <v>1192.1505064463684</v>
      </c>
      <c r="JS35" s="22">
        <v>1181.2935361371567</v>
      </c>
      <c r="JT35" s="22">
        <v>1242.6222111550403</v>
      </c>
      <c r="JU35" s="22">
        <v>1230.321753607227</v>
      </c>
      <c r="JV35" s="22">
        <v>1334.6657096583031</v>
      </c>
      <c r="JW35" s="22">
        <v>1308.3356339201227</v>
      </c>
      <c r="JX35" s="22">
        <v>1451.7627809179965</v>
      </c>
      <c r="JY35" s="101">
        <v>1078.536946019881</v>
      </c>
      <c r="JZ35" s="101">
        <v>1070.6489779722037</v>
      </c>
      <c r="KA35" s="101">
        <v>1094.2385832182354</v>
      </c>
      <c r="KB35" s="101">
        <v>1085.3018712861208</v>
      </c>
      <c r="KC35" s="101">
        <v>1190.0972297943454</v>
      </c>
      <c r="KD35" s="101">
        <v>1187.1143785050383</v>
      </c>
      <c r="KE35" s="101">
        <v>1244.040002971527</v>
      </c>
      <c r="KF35" s="13"/>
    </row>
    <row r="36" spans="2:292" ht="18">
      <c r="B36" s="4" t="str">
        <f>$B$61</f>
        <v>Gas Furnace Split System: 12 SEER, 80 AFUE Furnace</v>
      </c>
      <c r="C36" s="17">
        <v>1313.3305858991562</v>
      </c>
      <c r="D36" s="17">
        <v>1223.3762133971404</v>
      </c>
      <c r="E36" s="17">
        <v>1288.4564345547431</v>
      </c>
      <c r="F36" s="22">
        <v>1186.542188804018</v>
      </c>
      <c r="G36" s="22">
        <v>1321.2804406498678</v>
      </c>
      <c r="H36" s="22">
        <v>1355.0534623326148</v>
      </c>
      <c r="I36" s="22">
        <v>1295.0133841646332</v>
      </c>
      <c r="J36" s="101">
        <v>1294.9821220524204</v>
      </c>
      <c r="K36" s="101">
        <v>1208.8470376916971</v>
      </c>
      <c r="L36" s="101">
        <v>1267.060808335207</v>
      </c>
      <c r="M36" s="101">
        <v>1169.4736437412782</v>
      </c>
      <c r="N36" s="101">
        <v>1302.2168952272864</v>
      </c>
      <c r="O36" s="101">
        <v>1337.2093942457559</v>
      </c>
      <c r="P36" s="101">
        <v>1267.2359995924292</v>
      </c>
      <c r="Q36" s="22">
        <v>803.9157554909076</v>
      </c>
      <c r="R36" s="22">
        <v>791.82923656302421</v>
      </c>
      <c r="S36" s="22">
        <v>773.0760069772881</v>
      </c>
      <c r="T36" s="22">
        <v>759.38252631564251</v>
      </c>
      <c r="U36" s="22">
        <v>841.27939029143181</v>
      </c>
      <c r="V36" s="22">
        <v>871.83961300655585</v>
      </c>
      <c r="W36" s="22">
        <v>867.04637221104645</v>
      </c>
      <c r="X36" s="101">
        <v>792.36562256172203</v>
      </c>
      <c r="Y36" s="101">
        <v>781.38498082074295</v>
      </c>
      <c r="Z36" s="101">
        <v>760.21026234536635</v>
      </c>
      <c r="AA36" s="101">
        <v>747.76969064480124</v>
      </c>
      <c r="AB36" s="101">
        <v>828.38951268496476</v>
      </c>
      <c r="AC36" s="101">
        <v>859.09564277043023</v>
      </c>
      <c r="AD36" s="101">
        <v>847.32758104276149</v>
      </c>
      <c r="AE36" s="18"/>
      <c r="AF36" s="17">
        <v>1868.2803700649908</v>
      </c>
      <c r="AG36" s="17">
        <v>1840.7907490993521</v>
      </c>
      <c r="AH36" s="17">
        <v>1961.7597090722766</v>
      </c>
      <c r="AI36" s="22">
        <v>1930.6152087132377</v>
      </c>
      <c r="AJ36" s="22">
        <v>1981.8438450073563</v>
      </c>
      <c r="AK36" s="22">
        <v>1927.0501497757402</v>
      </c>
      <c r="AL36" s="22">
        <v>2056.9278542393613</v>
      </c>
      <c r="AM36" s="101">
        <v>1708.733586507283</v>
      </c>
      <c r="AN36" s="101">
        <v>1685.1693284135088</v>
      </c>
      <c r="AO36" s="101">
        <v>1759.8224128457341</v>
      </c>
      <c r="AP36" s="101">
        <v>1733.1251715276569</v>
      </c>
      <c r="AQ36" s="101">
        <v>1796.6289379971547</v>
      </c>
      <c r="AR36" s="101">
        <v>1769.9185786939852</v>
      </c>
      <c r="AS36" s="101">
        <v>1797.3447165824011</v>
      </c>
      <c r="AT36" s="22">
        <v>1141.3233211195966</v>
      </c>
      <c r="AU36" s="22">
        <v>1151.4307108524681</v>
      </c>
      <c r="AV36" s="22">
        <v>1206.0296739471407</v>
      </c>
      <c r="AW36" s="22">
        <v>1217.4808905193138</v>
      </c>
      <c r="AX36" s="22">
        <v>1288.5290094023412</v>
      </c>
      <c r="AY36" s="22">
        <v>1253.2418803456171</v>
      </c>
      <c r="AZ36" s="22">
        <v>1442.691328888224</v>
      </c>
      <c r="BA36" s="101">
        <v>978.34636990474939</v>
      </c>
      <c r="BB36" s="101">
        <v>988.85041848488402</v>
      </c>
      <c r="BC36" s="101">
        <v>1001.3182771467391</v>
      </c>
      <c r="BD36" s="101">
        <v>1013.2188902975813</v>
      </c>
      <c r="BE36" s="101">
        <v>1096.9449369057361</v>
      </c>
      <c r="BF36" s="101">
        <v>1089.6229651671263</v>
      </c>
      <c r="BG36" s="101">
        <v>1185.6868785585234</v>
      </c>
      <c r="BH36" s="13"/>
      <c r="BI36" s="17">
        <v>1419.13985278105</v>
      </c>
      <c r="BJ36" s="17">
        <v>1351.1996209089427</v>
      </c>
      <c r="BK36" s="17">
        <v>1434.333072281672</v>
      </c>
      <c r="BL36" s="22">
        <v>1357.3598546960682</v>
      </c>
      <c r="BM36" s="22">
        <v>1442.3558658127004</v>
      </c>
      <c r="BN36" s="22">
        <v>1446.4189170381335</v>
      </c>
      <c r="BO36" s="22">
        <v>1444.9106402215291</v>
      </c>
      <c r="BP36" s="101">
        <v>1342.501867690364</v>
      </c>
      <c r="BQ36" s="101">
        <v>1275.0571017337359</v>
      </c>
      <c r="BR36" s="101">
        <v>1335.5476703378063</v>
      </c>
      <c r="BS36" s="101">
        <v>1259.1357932814826</v>
      </c>
      <c r="BT36" s="101">
        <v>1350.8721754243759</v>
      </c>
      <c r="BU36" s="101">
        <v>1369.3028025589254</v>
      </c>
      <c r="BV36" s="101">
        <v>1321.0794199045502</v>
      </c>
      <c r="BW36" s="22">
        <v>812.43734473551353</v>
      </c>
      <c r="BX36" s="22">
        <v>800.11831176193141</v>
      </c>
      <c r="BY36" s="22">
        <v>808.30579309754069</v>
      </c>
      <c r="BZ36" s="22">
        <v>794.34888451199708</v>
      </c>
      <c r="CA36" s="22">
        <v>879.39993693881877</v>
      </c>
      <c r="CB36" s="22">
        <v>892.1276842337121</v>
      </c>
      <c r="CC36" s="22">
        <v>941.68888018201483</v>
      </c>
      <c r="CD36" s="101">
        <v>755.87999099718218</v>
      </c>
      <c r="CE36" s="101">
        <v>747.16721680937189</v>
      </c>
      <c r="CF36" s="101">
        <v>735.63375626616482</v>
      </c>
      <c r="CG36" s="101">
        <v>725.76257618842988</v>
      </c>
      <c r="CH36" s="101">
        <v>803.73148001902359</v>
      </c>
      <c r="CI36" s="101">
        <v>826.06715290466173</v>
      </c>
      <c r="CJ36" s="101">
        <v>843.09124629855421</v>
      </c>
      <c r="CK36" s="13"/>
      <c r="CL36" s="17">
        <v>1998.1044118337531</v>
      </c>
      <c r="CM36" s="17">
        <v>1975.4914703450529</v>
      </c>
      <c r="CN36" s="17">
        <v>2102.3626579506981</v>
      </c>
      <c r="CO36" s="22">
        <v>2076.7432154274989</v>
      </c>
      <c r="CP36" s="22">
        <v>2104.0162552889888</v>
      </c>
      <c r="CQ36" s="22">
        <v>2039.9101618347427</v>
      </c>
      <c r="CR36" s="22">
        <v>2155.9871982204354</v>
      </c>
      <c r="CS36" s="101">
        <v>1840.3812975598717</v>
      </c>
      <c r="CT36" s="101">
        <v>1818.3291471260895</v>
      </c>
      <c r="CU36" s="101">
        <v>1901.1404431270964</v>
      </c>
      <c r="CV36" s="101">
        <v>1876.1563515690166</v>
      </c>
      <c r="CW36" s="101">
        <v>1919.5742045958746</v>
      </c>
      <c r="CX36" s="101">
        <v>1883.9563415905436</v>
      </c>
      <c r="CY36" s="101">
        <v>1890.6860136361133</v>
      </c>
      <c r="CZ36" s="22">
        <v>1203.2018054866567</v>
      </c>
      <c r="DA36" s="22">
        <v>1210.5652204190983</v>
      </c>
      <c r="DB36" s="22">
        <v>1277.4487648408056</v>
      </c>
      <c r="DC36" s="22">
        <v>1285.7911817585887</v>
      </c>
      <c r="DD36" s="22">
        <v>1348.4188642517306</v>
      </c>
      <c r="DE36" s="22">
        <v>1306.0840556716937</v>
      </c>
      <c r="DF36" s="22">
        <v>1511.3270414009587</v>
      </c>
      <c r="DG36" s="101">
        <v>1035.0619535492979</v>
      </c>
      <c r="DH36" s="101">
        <v>1044.2940732204527</v>
      </c>
      <c r="DI36" s="101">
        <v>1066.0811912426495</v>
      </c>
      <c r="DJ36" s="101">
        <v>1076.5407663227256</v>
      </c>
      <c r="DK36" s="101">
        <v>1152.053020922049</v>
      </c>
      <c r="DL36" s="101">
        <v>1138.1993661583581</v>
      </c>
      <c r="DM36" s="101">
        <v>1241.6428748976314</v>
      </c>
      <c r="DN36" s="13"/>
      <c r="DO36" s="17">
        <v>1367.7542004536526</v>
      </c>
      <c r="DP36" s="17">
        <v>1297.8564420276721</v>
      </c>
      <c r="DQ36" s="17">
        <v>1370.9376267894993</v>
      </c>
      <c r="DR36" s="22">
        <v>1291.746619932218</v>
      </c>
      <c r="DS36" s="22">
        <v>1383.6279067791588</v>
      </c>
      <c r="DT36" s="22">
        <v>1397.3920059662523</v>
      </c>
      <c r="DU36" s="22">
        <v>1382.0826197225563</v>
      </c>
      <c r="DV36" s="101">
        <v>1302.9422208813273</v>
      </c>
      <c r="DW36" s="101">
        <v>1233.4677160425499</v>
      </c>
      <c r="DX36" s="101">
        <v>1288.0376269523297</v>
      </c>
      <c r="DY36" s="101">
        <v>1209.3261473142454</v>
      </c>
      <c r="DZ36" s="101">
        <v>1307.3512507063674</v>
      </c>
      <c r="EA36" s="101">
        <v>1332.3987310068987</v>
      </c>
      <c r="EB36" s="101">
        <v>1280.2653105788547</v>
      </c>
      <c r="EC36" s="22">
        <v>783.79570157700471</v>
      </c>
      <c r="ED36" s="22">
        <v>775.43204068072566</v>
      </c>
      <c r="EE36" s="22">
        <v>775.68503857961207</v>
      </c>
      <c r="EF36" s="22">
        <v>766.20938811092424</v>
      </c>
      <c r="EG36" s="22">
        <v>848.44335467274664</v>
      </c>
      <c r="EH36" s="22">
        <v>863.98129697806792</v>
      </c>
      <c r="EI36" s="22">
        <v>906.36115376363603</v>
      </c>
      <c r="EJ36" s="101">
        <v>740.14587803352401</v>
      </c>
      <c r="EK36" s="101">
        <v>734.37091866709727</v>
      </c>
      <c r="EL36" s="101">
        <v>719.60272994174852</v>
      </c>
      <c r="EM36" s="101">
        <v>713.05996151704278</v>
      </c>
      <c r="EN36" s="101">
        <v>788.80319527543361</v>
      </c>
      <c r="EO36" s="101">
        <v>811.04523705145425</v>
      </c>
      <c r="EP36" s="101">
        <v>828.18993597860435</v>
      </c>
      <c r="EQ36" s="13"/>
      <c r="ER36" s="17">
        <v>1983.1227525447507</v>
      </c>
      <c r="ES36" s="17">
        <v>1957.1086383214292</v>
      </c>
      <c r="ET36" s="17">
        <v>2062.3261542010805</v>
      </c>
      <c r="EU36" s="22">
        <v>2032.8533364135617</v>
      </c>
      <c r="EV36" s="22">
        <v>2064.8674973406314</v>
      </c>
      <c r="EW36" s="22">
        <v>2017.0478256244194</v>
      </c>
      <c r="EX36" s="22">
        <v>2068.7155515951949</v>
      </c>
      <c r="EY36" s="101">
        <v>1828.5886486538504</v>
      </c>
      <c r="EZ36" s="101">
        <v>1804.0451331989857</v>
      </c>
      <c r="FA36" s="101">
        <v>1868.7039445197784</v>
      </c>
      <c r="FB36" s="101">
        <v>1840.8972487908179</v>
      </c>
      <c r="FC36" s="101">
        <v>1887.8873900815627</v>
      </c>
      <c r="FD36" s="101">
        <v>1864.7880506312388</v>
      </c>
      <c r="FE36" s="101">
        <v>1807.0296025965652</v>
      </c>
      <c r="FF36" s="22">
        <v>1147.7506365134077</v>
      </c>
      <c r="FG36" s="22">
        <v>1152.1413706261778</v>
      </c>
      <c r="FH36" s="22">
        <v>1205.2643922287539</v>
      </c>
      <c r="FI36" s="22">
        <v>1210.2388958904305</v>
      </c>
      <c r="FJ36" s="22">
        <v>1279.162211378266</v>
      </c>
      <c r="FK36" s="22">
        <v>1246.5159705317512</v>
      </c>
      <c r="FL36" s="22">
        <v>1414.578952707757</v>
      </c>
      <c r="FM36" s="101">
        <v>993.287751820425</v>
      </c>
      <c r="FN36" s="101">
        <v>998.4512697708924</v>
      </c>
      <c r="FO36" s="101">
        <v>1012.6058609472703</v>
      </c>
      <c r="FP36" s="101">
        <v>1018.4558938328919</v>
      </c>
      <c r="FQ36" s="101">
        <v>1095.8597879113145</v>
      </c>
      <c r="FR36" s="101">
        <v>1087.9936090161009</v>
      </c>
      <c r="FS36" s="101">
        <v>1152.0943380819676</v>
      </c>
      <c r="FT36" s="13"/>
      <c r="FU36" s="17">
        <v>3160.190335404709</v>
      </c>
      <c r="FV36" s="17">
        <v>3056.5535581050881</v>
      </c>
      <c r="FW36" s="17">
        <v>3413.1160684079509</v>
      </c>
      <c r="FX36" s="22">
        <v>3295.7002753036359</v>
      </c>
      <c r="FY36" s="22">
        <v>3319.197661115842</v>
      </c>
      <c r="FZ36" s="22">
        <v>3144.8856792953843</v>
      </c>
      <c r="GA36" s="22">
        <v>3407.5440459424262</v>
      </c>
      <c r="GB36" s="101">
        <v>2957.3355253504601</v>
      </c>
      <c r="GC36" s="101">
        <v>2867.6066773901475</v>
      </c>
      <c r="GD36" s="101">
        <v>3158.106872855742</v>
      </c>
      <c r="GE36" s="101">
        <v>3056.4481362362226</v>
      </c>
      <c r="GF36" s="101">
        <v>3086.6544400012403</v>
      </c>
      <c r="GG36" s="101">
        <v>2943.3885273916821</v>
      </c>
      <c r="GH36" s="101">
        <v>3055.4440430209856</v>
      </c>
      <c r="GI36" s="22">
        <v>2048.6503863615367</v>
      </c>
      <c r="GJ36" s="22">
        <v>2013.4749368540722</v>
      </c>
      <c r="GK36" s="22">
        <v>2252.0896738877268</v>
      </c>
      <c r="GL36" s="22">
        <v>2212.2374765371683</v>
      </c>
      <c r="GM36" s="22">
        <v>2277.9127255948401</v>
      </c>
      <c r="GN36" s="22">
        <v>2139.8997073801106</v>
      </c>
      <c r="GO36" s="22">
        <v>2531.1074552570817</v>
      </c>
      <c r="GP36" s="101">
        <v>1846.8782855971756</v>
      </c>
      <c r="GQ36" s="101">
        <v>1821.703727794182</v>
      </c>
      <c r="GR36" s="101">
        <v>1998.8782289966841</v>
      </c>
      <c r="GS36" s="101">
        <v>1970.3565907567829</v>
      </c>
      <c r="GT36" s="101">
        <v>2042.9559408004625</v>
      </c>
      <c r="GU36" s="101">
        <v>1935.9175687536747</v>
      </c>
      <c r="GV36" s="101">
        <v>2181.5554112297245</v>
      </c>
      <c r="GW36" s="13"/>
      <c r="GX36" s="17">
        <v>2597.9317662493067</v>
      </c>
      <c r="GY36" s="17">
        <v>2504.3240951843632</v>
      </c>
      <c r="GZ36" s="17">
        <v>2777.6837269848788</v>
      </c>
      <c r="HA36" s="22">
        <v>2671.6304587810359</v>
      </c>
      <c r="HB36" s="22">
        <v>2756.804374478806</v>
      </c>
      <c r="HC36" s="22">
        <v>2639.5971039397009</v>
      </c>
      <c r="HD36" s="22">
        <v>2869.2778422373285</v>
      </c>
      <c r="HE36" s="101">
        <v>2394.7488328949489</v>
      </c>
      <c r="HF36" s="101">
        <v>2313.6404898190167</v>
      </c>
      <c r="HG36" s="101">
        <v>2523.7062029193999</v>
      </c>
      <c r="HH36" s="101">
        <v>2431.8141094195585</v>
      </c>
      <c r="HI36" s="101">
        <v>2525.845860036462</v>
      </c>
      <c r="HJ36" s="101">
        <v>2439.612673974128</v>
      </c>
      <c r="HK36" s="101">
        <v>2529.8455575947037</v>
      </c>
      <c r="HL36" s="22">
        <v>1662.6823549704964</v>
      </c>
      <c r="HM36" s="22">
        <v>1626.340310015717</v>
      </c>
      <c r="HN36" s="22">
        <v>1805.9185786566329</v>
      </c>
      <c r="HO36" s="22">
        <v>1764.7446812952528</v>
      </c>
      <c r="HP36" s="22">
        <v>1880.283415775634</v>
      </c>
      <c r="HQ36" s="22">
        <v>1789.4445865052151</v>
      </c>
      <c r="HR36" s="22">
        <v>2134.9411127517019</v>
      </c>
      <c r="HS36" s="101">
        <v>1449.362992008841</v>
      </c>
      <c r="HT36" s="101">
        <v>1424.1797916127878</v>
      </c>
      <c r="HU36" s="101">
        <v>1541.6410529241757</v>
      </c>
      <c r="HV36" s="101">
        <v>1513.1096230162443</v>
      </c>
      <c r="HW36" s="101">
        <v>1638.5628405155114</v>
      </c>
      <c r="HX36" s="101">
        <v>1579.0892963649346</v>
      </c>
      <c r="HY36" s="101">
        <v>1790.1317384345227</v>
      </c>
      <c r="HZ36" s="13"/>
      <c r="IA36" s="17">
        <v>3317.9600455649756</v>
      </c>
      <c r="IB36" s="17">
        <v>3204.4668320871765</v>
      </c>
      <c r="IC36" s="17">
        <v>3569.5304172396823</v>
      </c>
      <c r="ID36" s="22">
        <v>3440.9477266188705</v>
      </c>
      <c r="IE36" s="22">
        <v>3481.1600078280917</v>
      </c>
      <c r="IF36" s="22">
        <v>3308.6166003981693</v>
      </c>
      <c r="IG36" s="22">
        <v>3556.5782852472298</v>
      </c>
      <c r="IH36" s="101">
        <v>3107.1494578155512</v>
      </c>
      <c r="II36" s="101">
        <v>3003.5472779194065</v>
      </c>
      <c r="IJ36" s="101">
        <v>3306.2625545832739</v>
      </c>
      <c r="IK36" s="101">
        <v>3188.8859587762204</v>
      </c>
      <c r="IL36" s="101">
        <v>3241.3910019248601</v>
      </c>
      <c r="IM36" s="101">
        <v>3099.7630809925827</v>
      </c>
      <c r="IN36" s="101">
        <v>3191.1487134144472</v>
      </c>
      <c r="IO36" s="22">
        <v>2128.1156431212976</v>
      </c>
      <c r="IP36" s="22">
        <v>2086.2402477106016</v>
      </c>
      <c r="IQ36" s="22">
        <v>2334.379448623497</v>
      </c>
      <c r="IR36" s="22">
        <v>2286.9365148328297</v>
      </c>
      <c r="IS36" s="22">
        <v>2373.8602276090251</v>
      </c>
      <c r="IT36" s="22">
        <v>2234.7401454520177</v>
      </c>
      <c r="IU36" s="22">
        <v>2641.2964123934034</v>
      </c>
      <c r="IV36" s="101">
        <v>1913.7508845466041</v>
      </c>
      <c r="IW36" s="101">
        <v>1884.7882732975715</v>
      </c>
      <c r="IX36" s="101">
        <v>2068.3374900081212</v>
      </c>
      <c r="IY36" s="101">
        <v>2035.5241581119994</v>
      </c>
      <c r="IZ36" s="101">
        <v>2128.2875919541466</v>
      </c>
      <c r="JA36" s="101">
        <v>2019.7741850517623</v>
      </c>
      <c r="JB36" s="101">
        <v>2274.777008895453</v>
      </c>
      <c r="JC36" s="13"/>
      <c r="JD36" s="17">
        <v>1955.1275963910991</v>
      </c>
      <c r="JE36" s="17">
        <v>1911.1793829354808</v>
      </c>
      <c r="JF36" s="17">
        <v>2032.0356015727684</v>
      </c>
      <c r="JG36" s="22">
        <v>1982.2442584524467</v>
      </c>
      <c r="JH36" s="22">
        <v>2065.5978676818545</v>
      </c>
      <c r="JI36" s="22">
        <v>2017.9982940291502</v>
      </c>
      <c r="JJ36" s="22">
        <v>2058.2639373382731</v>
      </c>
      <c r="JK36" s="101">
        <v>1842.2045397240886</v>
      </c>
      <c r="JL36" s="101">
        <v>1800.1982372599716</v>
      </c>
      <c r="JM36" s="101">
        <v>1884.3111086416402</v>
      </c>
      <c r="JN36" s="101">
        <v>1836.7198630653186</v>
      </c>
      <c r="JO36" s="101">
        <v>1929.4960438336361</v>
      </c>
      <c r="JP36" s="101">
        <v>1904.9784079284323</v>
      </c>
      <c r="JQ36" s="101">
        <v>1857.0950512957711</v>
      </c>
      <c r="JR36" s="22">
        <v>1158.4825739158612</v>
      </c>
      <c r="JS36" s="22">
        <v>1147.4588222361765</v>
      </c>
      <c r="JT36" s="22">
        <v>1202.6545842040064</v>
      </c>
      <c r="JU36" s="22">
        <v>1190.1651708877951</v>
      </c>
      <c r="JV36" s="22">
        <v>1297.6781481042294</v>
      </c>
      <c r="JW36" s="22">
        <v>1276.0630237941878</v>
      </c>
      <c r="JX36" s="22">
        <v>1412.5817020351785</v>
      </c>
      <c r="JY36" s="101">
        <v>1050.6500146105989</v>
      </c>
      <c r="JZ36" s="101">
        <v>1043.3736897351887</v>
      </c>
      <c r="KA36" s="101">
        <v>1062.0733909398125</v>
      </c>
      <c r="KB36" s="101">
        <v>1053.8296431275776</v>
      </c>
      <c r="KC36" s="101">
        <v>1160.1548925636762</v>
      </c>
      <c r="KD36" s="101">
        <v>1160.4989105941706</v>
      </c>
      <c r="KE36" s="101">
        <v>1215.5518321384325</v>
      </c>
      <c r="KF36" s="13"/>
    </row>
    <row r="37" spans="2:292" ht="18">
      <c r="B37" s="4" t="str">
        <f>$B$62</f>
        <v>Gas Furnace Split System: 13 SEER, 80 AFUE Furnace</v>
      </c>
      <c r="C37" s="17">
        <v>1311.2225016775958</v>
      </c>
      <c r="D37" s="17">
        <v>1221.7199346140408</v>
      </c>
      <c r="E37" s="17">
        <v>1285.802929744834</v>
      </c>
      <c r="F37" s="22">
        <v>1184.4005591726689</v>
      </c>
      <c r="G37" s="22">
        <v>1318.8554217606072</v>
      </c>
      <c r="H37" s="22">
        <v>1352.9533979340961</v>
      </c>
      <c r="I37" s="22">
        <v>1291.9776478194738</v>
      </c>
      <c r="J37" s="101">
        <v>1294.6051355208608</v>
      </c>
      <c r="K37" s="101">
        <v>1208.5749335554174</v>
      </c>
      <c r="L37" s="101">
        <v>1266.6272392896371</v>
      </c>
      <c r="M37" s="101">
        <v>1169.1589017177887</v>
      </c>
      <c r="N37" s="101">
        <v>1301.8649003844159</v>
      </c>
      <c r="O37" s="101">
        <v>1336.8917393955453</v>
      </c>
      <c r="P37" s="101">
        <v>1266.8457148479974</v>
      </c>
      <c r="Q37" s="22">
        <v>803.04366487570576</v>
      </c>
      <c r="R37" s="22">
        <v>790.95714594782214</v>
      </c>
      <c r="S37" s="22">
        <v>771.92456749395308</v>
      </c>
      <c r="T37" s="22">
        <v>758.2310868323076</v>
      </c>
      <c r="U37" s="22">
        <v>839.96845054443531</v>
      </c>
      <c r="V37" s="22">
        <v>870.66397860137874</v>
      </c>
      <c r="W37" s="22">
        <v>865.37765041872217</v>
      </c>
      <c r="X37" s="101">
        <v>792.31406051888484</v>
      </c>
      <c r="Y37" s="101">
        <v>781.33341857708592</v>
      </c>
      <c r="Z37" s="101">
        <v>760.14210542207218</v>
      </c>
      <c r="AA37" s="101">
        <v>747.70153349398731</v>
      </c>
      <c r="AB37" s="101">
        <v>828.30921806854894</v>
      </c>
      <c r="AC37" s="101">
        <v>859.02273703346157</v>
      </c>
      <c r="AD37" s="101">
        <v>847.22873196849616</v>
      </c>
      <c r="AE37" s="18"/>
      <c r="AF37" s="17">
        <v>1768.2012216964895</v>
      </c>
      <c r="AG37" s="17">
        <v>1741.2906445163896</v>
      </c>
      <c r="AH37" s="17">
        <v>1843.9795679625968</v>
      </c>
      <c r="AI37" s="22">
        <v>1813.4910980889974</v>
      </c>
      <c r="AJ37" s="22">
        <v>1875.9130547430309</v>
      </c>
      <c r="AK37" s="22">
        <v>1833.5524469272259</v>
      </c>
      <c r="AL37" s="22">
        <v>1938.5425619214163</v>
      </c>
      <c r="AM37" s="101">
        <v>1625.8004583553711</v>
      </c>
      <c r="AN37" s="101">
        <v>1603.2359459484712</v>
      </c>
      <c r="AO37" s="101">
        <v>1663.6699819552919</v>
      </c>
      <c r="AP37" s="101">
        <v>1638.1054073968935</v>
      </c>
      <c r="AQ37" s="101">
        <v>1710.6291764112643</v>
      </c>
      <c r="AR37" s="101">
        <v>1693.2359282537991</v>
      </c>
      <c r="AS37" s="101">
        <v>1707.3798462759974</v>
      </c>
      <c r="AT37" s="22">
        <v>1058.1882414162571</v>
      </c>
      <c r="AU37" s="22">
        <v>1068.5259535538996</v>
      </c>
      <c r="AV37" s="22">
        <v>1106.467497904318</v>
      </c>
      <c r="AW37" s="22">
        <v>1118.1796593700897</v>
      </c>
      <c r="AX37" s="22">
        <v>1197.3179886240612</v>
      </c>
      <c r="AY37" s="22">
        <v>1173.3588403712374</v>
      </c>
      <c r="AZ37" s="22">
        <v>1334.2832948227804</v>
      </c>
      <c r="BA37" s="101">
        <v>916.11803639518337</v>
      </c>
      <c r="BB37" s="101">
        <v>923.69698015571907</v>
      </c>
      <c r="BC37" s="101">
        <v>927.890903499915</v>
      </c>
      <c r="BD37" s="101">
        <v>936.47750485633685</v>
      </c>
      <c r="BE37" s="101">
        <v>1027.204905315313</v>
      </c>
      <c r="BF37" s="101">
        <v>1027.6138139846587</v>
      </c>
      <c r="BG37" s="101">
        <v>1107.6428183573134</v>
      </c>
      <c r="BH37" s="13"/>
      <c r="BI37" s="17">
        <v>1389.0828051366454</v>
      </c>
      <c r="BJ37" s="17">
        <v>1321.1981619140413</v>
      </c>
      <c r="BK37" s="17">
        <v>1398.2503723490997</v>
      </c>
      <c r="BL37" s="22">
        <v>1321.340134195503</v>
      </c>
      <c r="BM37" s="22">
        <v>1409.6129561166922</v>
      </c>
      <c r="BN37" s="22">
        <v>1417.9552025492851</v>
      </c>
      <c r="BO37" s="22">
        <v>1408.6550971477461</v>
      </c>
      <c r="BP37" s="101">
        <v>1323.3944982324645</v>
      </c>
      <c r="BQ37" s="101">
        <v>1255.9907224493161</v>
      </c>
      <c r="BR37" s="101">
        <v>1313.768940849588</v>
      </c>
      <c r="BS37" s="101">
        <v>1237.4035038105444</v>
      </c>
      <c r="BT37" s="101">
        <v>1331.4165979859795</v>
      </c>
      <c r="BU37" s="101">
        <v>1351.8929949986259</v>
      </c>
      <c r="BV37" s="101">
        <v>1302.7089136134314</v>
      </c>
      <c r="BW37" s="22">
        <v>794.2437301289275</v>
      </c>
      <c r="BX37" s="22">
        <v>783.38007240316711</v>
      </c>
      <c r="BY37" s="22">
        <v>785.37928356215309</v>
      </c>
      <c r="BZ37" s="22">
        <v>773.07124947309444</v>
      </c>
      <c r="CA37" s="22">
        <v>857.24738749506866</v>
      </c>
      <c r="CB37" s="22">
        <v>873.07625179795082</v>
      </c>
      <c r="CC37" s="22">
        <v>914.09904740361446</v>
      </c>
      <c r="CD37" s="101">
        <v>749.86050207592734</v>
      </c>
      <c r="CE37" s="101">
        <v>741.14772815587753</v>
      </c>
      <c r="CF37" s="101">
        <v>728.35924704841614</v>
      </c>
      <c r="CG37" s="101">
        <v>718.48806727404076</v>
      </c>
      <c r="CH37" s="101">
        <v>795.48409026714228</v>
      </c>
      <c r="CI37" s="101">
        <v>818.67113458817005</v>
      </c>
      <c r="CJ37" s="101">
        <v>833.59288671592674</v>
      </c>
      <c r="CK37" s="13"/>
      <c r="CL37" s="17">
        <v>1877.6013199235167</v>
      </c>
      <c r="CM37" s="17">
        <v>1854.7349504226968</v>
      </c>
      <c r="CN37" s="17">
        <v>1963.2138385214591</v>
      </c>
      <c r="CO37" s="22">
        <v>1937.3072734939392</v>
      </c>
      <c r="CP37" s="22">
        <v>1979.5760032927355</v>
      </c>
      <c r="CQ37" s="22">
        <v>1928.6811472232557</v>
      </c>
      <c r="CR37" s="22">
        <v>2023.4597230017098</v>
      </c>
      <c r="CS37" s="101">
        <v>1736.2653814943403</v>
      </c>
      <c r="CT37" s="101">
        <v>1714.3878160026995</v>
      </c>
      <c r="CU37" s="101">
        <v>1782.7935826587786</v>
      </c>
      <c r="CV37" s="101">
        <v>1758.0072879637389</v>
      </c>
      <c r="CW37" s="101">
        <v>1814.3399748740208</v>
      </c>
      <c r="CX37" s="101">
        <v>1788.9104689158621</v>
      </c>
      <c r="CY37" s="101">
        <v>1786.3300875854577</v>
      </c>
      <c r="CZ37" s="22">
        <v>1100.5276198298639</v>
      </c>
      <c r="DA37" s="22">
        <v>1110.4380860820727</v>
      </c>
      <c r="DB37" s="22">
        <v>1157.3156811790393</v>
      </c>
      <c r="DC37" s="22">
        <v>1168.5437923318295</v>
      </c>
      <c r="DD37" s="22">
        <v>1240.7057417471674</v>
      </c>
      <c r="DE37" s="22">
        <v>1210.3741376630635</v>
      </c>
      <c r="DF37" s="22">
        <v>1389.1199213743025</v>
      </c>
      <c r="DG37" s="101">
        <v>952.93120903304373</v>
      </c>
      <c r="DH37" s="101">
        <v>961.52776647134158</v>
      </c>
      <c r="DI37" s="101">
        <v>971.70314852923332</v>
      </c>
      <c r="DJ37" s="101">
        <v>981.44266027289211</v>
      </c>
      <c r="DK37" s="101">
        <v>1063.441076655841</v>
      </c>
      <c r="DL37" s="101">
        <v>1058.345715361769</v>
      </c>
      <c r="DM37" s="101">
        <v>1148.5383034592678</v>
      </c>
      <c r="DN37" s="13"/>
      <c r="DO37" s="17">
        <v>1347.9309570177327</v>
      </c>
      <c r="DP37" s="17">
        <v>1278.0293923833506</v>
      </c>
      <c r="DQ37" s="17">
        <v>1346.855695354684</v>
      </c>
      <c r="DR37" s="22">
        <v>1267.6603762350007</v>
      </c>
      <c r="DS37" s="22">
        <v>1361.7860437227648</v>
      </c>
      <c r="DT37" s="22">
        <v>1378.4316540756629</v>
      </c>
      <c r="DU37" s="22">
        <v>1356.6116212920992</v>
      </c>
      <c r="DV37" s="101">
        <v>1292.6572856524051</v>
      </c>
      <c r="DW37" s="101">
        <v>1223.1960268338887</v>
      </c>
      <c r="DX37" s="101">
        <v>1276.3475822629996</v>
      </c>
      <c r="DY37" s="101">
        <v>1197.6511097682787</v>
      </c>
      <c r="DZ37" s="101">
        <v>1296.991703545302</v>
      </c>
      <c r="EA37" s="101">
        <v>1323.0731165970274</v>
      </c>
      <c r="EB37" s="101">
        <v>1269.9660228035459</v>
      </c>
      <c r="EC37" s="22">
        <v>771.50609261773423</v>
      </c>
      <c r="ED37" s="22">
        <v>765.02255658685613</v>
      </c>
      <c r="EE37" s="22">
        <v>759.98849653015543</v>
      </c>
      <c r="EF37" s="22">
        <v>752.64294271208018</v>
      </c>
      <c r="EG37" s="22">
        <v>833.23538936182945</v>
      </c>
      <c r="EH37" s="22">
        <v>850.85843872077567</v>
      </c>
      <c r="EI37" s="22">
        <v>886.77572698532674</v>
      </c>
      <c r="EJ37" s="101">
        <v>737.53169347602102</v>
      </c>
      <c r="EK37" s="101">
        <v>731.75673437735463</v>
      </c>
      <c r="EL37" s="101">
        <v>716.40155067948297</v>
      </c>
      <c r="EM37" s="101">
        <v>709.85878255813748</v>
      </c>
      <c r="EN37" s="101">
        <v>785.2470615087534</v>
      </c>
      <c r="EO37" s="101">
        <v>807.82528584000613</v>
      </c>
      <c r="EP37" s="101">
        <v>823.71194047119673</v>
      </c>
      <c r="EQ37" s="13"/>
      <c r="ER37" s="17">
        <v>1858.67745508453</v>
      </c>
      <c r="ES37" s="17">
        <v>1832.1869249317479</v>
      </c>
      <c r="ET37" s="17">
        <v>1922.5390309405866</v>
      </c>
      <c r="EU37" s="22">
        <v>1892.5264553985069</v>
      </c>
      <c r="EV37" s="22">
        <v>1940.4025688272457</v>
      </c>
      <c r="EW37" s="22">
        <v>1903.2920110749424</v>
      </c>
      <c r="EX37" s="22">
        <v>1942.278565447104</v>
      </c>
      <c r="EY37" s="101">
        <v>1724.1089511231069</v>
      </c>
      <c r="EZ37" s="101">
        <v>1701.1083171189211</v>
      </c>
      <c r="FA37" s="101">
        <v>1753.5243243257439</v>
      </c>
      <c r="FB37" s="101">
        <v>1727.4656436732614</v>
      </c>
      <c r="FC37" s="101">
        <v>1786.0751205587944</v>
      </c>
      <c r="FD37" s="101">
        <v>1770.7020677837199</v>
      </c>
      <c r="FE37" s="101">
        <v>1713.8691044839377</v>
      </c>
      <c r="FF37" s="22">
        <v>1039.0866288598365</v>
      </c>
      <c r="FG37" s="22">
        <v>1046.4919821933192</v>
      </c>
      <c r="FH37" s="22">
        <v>1081.9809057691675</v>
      </c>
      <c r="FI37" s="22">
        <v>1090.3708370032798</v>
      </c>
      <c r="FJ37" s="22">
        <v>1167.7265218603166</v>
      </c>
      <c r="FK37" s="22">
        <v>1145.2890922134345</v>
      </c>
      <c r="FL37" s="22">
        <v>1296.4898915816086</v>
      </c>
      <c r="FM37" s="101">
        <v>906.57703386224136</v>
      </c>
      <c r="FN37" s="101">
        <v>912.47387748908761</v>
      </c>
      <c r="FO37" s="101">
        <v>916.46092697764482</v>
      </c>
      <c r="FP37" s="101">
        <v>923.14178477059306</v>
      </c>
      <c r="FQ37" s="101">
        <v>1005.5969275635407</v>
      </c>
      <c r="FR37" s="101">
        <v>1004.8898397814279</v>
      </c>
      <c r="FS37" s="101">
        <v>1067.3881746635434</v>
      </c>
      <c r="FT37" s="13"/>
      <c r="FU37" s="17">
        <v>2882.3421721521504</v>
      </c>
      <c r="FV37" s="17">
        <v>2788.655194189977</v>
      </c>
      <c r="FW37" s="17">
        <v>3099.4609812376848</v>
      </c>
      <c r="FX37" s="22">
        <v>2993.3178618972056</v>
      </c>
      <c r="FY37" s="22">
        <v>3040.8844271253583</v>
      </c>
      <c r="FZ37" s="22">
        <v>2892.3828784025659</v>
      </c>
      <c r="GA37" s="22">
        <v>3121.9050505329847</v>
      </c>
      <c r="GB37" s="101">
        <v>2689.1325481615745</v>
      </c>
      <c r="GC37" s="101">
        <v>2607.4303557786679</v>
      </c>
      <c r="GD37" s="101">
        <v>2856.3290710572655</v>
      </c>
      <c r="GE37" s="101">
        <v>2763.764173084141</v>
      </c>
      <c r="GF37" s="101">
        <v>2819.2135709877557</v>
      </c>
      <c r="GG37" s="101">
        <v>2700.5898637452956</v>
      </c>
      <c r="GH37" s="101">
        <v>2790.2009610552282</v>
      </c>
      <c r="GI37" s="22">
        <v>1789.7436872682267</v>
      </c>
      <c r="GJ37" s="22">
        <v>1761.4246432301663</v>
      </c>
      <c r="GK37" s="22">
        <v>1957.4085221584635</v>
      </c>
      <c r="GL37" s="22">
        <v>1925.3243228778163</v>
      </c>
      <c r="GM37" s="22">
        <v>2015.0182927126712</v>
      </c>
      <c r="GN37" s="22">
        <v>1903.0721411680618</v>
      </c>
      <c r="GO37" s="22">
        <v>2256.6556763803874</v>
      </c>
      <c r="GP37" s="101">
        <v>1599.8979363281101</v>
      </c>
      <c r="GQ37" s="101">
        <v>1576.4534697261074</v>
      </c>
      <c r="GR37" s="101">
        <v>1718.7891842819247</v>
      </c>
      <c r="GS37" s="101">
        <v>1692.2276613196325</v>
      </c>
      <c r="GT37" s="101">
        <v>1789.7413344633921</v>
      </c>
      <c r="GU37" s="101">
        <v>1707.6357172716441</v>
      </c>
      <c r="GV37" s="101">
        <v>1927.0400594776561</v>
      </c>
      <c r="GW37" s="13"/>
      <c r="GX37" s="17">
        <v>2388.4984868920174</v>
      </c>
      <c r="GY37" s="17">
        <v>2303.691633709394</v>
      </c>
      <c r="GZ37" s="17">
        <v>2539.6073963202193</v>
      </c>
      <c r="HA37" s="22">
        <v>2443.5250577279035</v>
      </c>
      <c r="HB37" s="22">
        <v>2545.4528351534868</v>
      </c>
      <c r="HC37" s="22">
        <v>2448.0816631445505</v>
      </c>
      <c r="HD37" s="22">
        <v>2644.0920385306958</v>
      </c>
      <c r="HE37" s="101">
        <v>2201.0233032086708</v>
      </c>
      <c r="HF37" s="101">
        <v>2126.7225016855878</v>
      </c>
      <c r="HG37" s="101">
        <v>2305.0105998355652</v>
      </c>
      <c r="HH37" s="101">
        <v>2220.8311437926786</v>
      </c>
      <c r="HI37" s="101">
        <v>2331.6285437192914</v>
      </c>
      <c r="HJ37" s="101">
        <v>2262.9611682988043</v>
      </c>
      <c r="HK37" s="101">
        <v>2331.9115436700204</v>
      </c>
      <c r="HL37" s="22">
        <v>1471.4724471967215</v>
      </c>
      <c r="HM37" s="22">
        <v>1442.2796963270293</v>
      </c>
      <c r="HN37" s="22">
        <v>1586.7168606692605</v>
      </c>
      <c r="HO37" s="22">
        <v>1553.6427909656798</v>
      </c>
      <c r="HP37" s="22">
        <v>1685.1887375945389</v>
      </c>
      <c r="HQ37" s="22">
        <v>1613.6156478993807</v>
      </c>
      <c r="HR37" s="22">
        <v>1920.1789648617639</v>
      </c>
      <c r="HS37" s="101">
        <v>1275.6888140692859</v>
      </c>
      <c r="HT37" s="101">
        <v>1257.5533485215612</v>
      </c>
      <c r="HU37" s="101">
        <v>1344.0587520274275</v>
      </c>
      <c r="HV37" s="101">
        <v>1323.5120877438981</v>
      </c>
      <c r="HW37" s="101">
        <v>1458.3677691258431</v>
      </c>
      <c r="HX37" s="101">
        <v>1416.0310018497571</v>
      </c>
      <c r="HY37" s="101">
        <v>1601.7529103374545</v>
      </c>
      <c r="HZ37" s="13"/>
      <c r="IA37" s="17">
        <v>3016.608499739305</v>
      </c>
      <c r="IB37" s="17">
        <v>2911.1223960282978</v>
      </c>
      <c r="IC37" s="17">
        <v>3232.9034926093564</v>
      </c>
      <c r="ID37" s="22">
        <v>3113.3924961133439</v>
      </c>
      <c r="IE37" s="22">
        <v>3183.2345941317681</v>
      </c>
      <c r="IF37" s="22">
        <v>3035.5328091328306</v>
      </c>
      <c r="IG37" s="22">
        <v>3253.7398928398993</v>
      </c>
      <c r="IH37" s="101">
        <v>2814.2230304894792</v>
      </c>
      <c r="II37" s="101">
        <v>2722.7259023839792</v>
      </c>
      <c r="IJ37" s="101">
        <v>2979.9732270214977</v>
      </c>
      <c r="IK37" s="101">
        <v>2876.3111087734878</v>
      </c>
      <c r="IL37" s="101">
        <v>2953.1612005276247</v>
      </c>
      <c r="IM37" s="101">
        <v>2835.4167829217522</v>
      </c>
      <c r="IN37" s="101">
        <v>2907.6470683425273</v>
      </c>
      <c r="IO37" s="22">
        <v>1851.2492931130669</v>
      </c>
      <c r="IP37" s="22">
        <v>1818.4515468364107</v>
      </c>
      <c r="IQ37" s="22">
        <v>2022.1518694303218</v>
      </c>
      <c r="IR37" s="22">
        <v>1984.9935025701247</v>
      </c>
      <c r="IS37" s="22">
        <v>2095.160065270913</v>
      </c>
      <c r="IT37" s="22">
        <v>1981.4194853058509</v>
      </c>
      <c r="IU37" s="22">
        <v>2352.0376619378881</v>
      </c>
      <c r="IV37" s="101">
        <v>1642.99616274499</v>
      </c>
      <c r="IW37" s="101">
        <v>1622.670847488587</v>
      </c>
      <c r="IX37" s="101">
        <v>1763.9629131189793</v>
      </c>
      <c r="IY37" s="101">
        <v>1740.9352479106481</v>
      </c>
      <c r="IZ37" s="101">
        <v>1857.8245890599474</v>
      </c>
      <c r="JA37" s="101">
        <v>1773.8136579208719</v>
      </c>
      <c r="JB37" s="101">
        <v>2004.2588423337922</v>
      </c>
      <c r="JC37" s="13"/>
      <c r="JD37" s="17">
        <v>1859.7029893553079</v>
      </c>
      <c r="JE37" s="17">
        <v>1815.7708198780672</v>
      </c>
      <c r="JF37" s="17">
        <v>1920.3321613713788</v>
      </c>
      <c r="JG37" s="22">
        <v>1870.558995354739</v>
      </c>
      <c r="JH37" s="22">
        <v>1965.6319782563764</v>
      </c>
      <c r="JI37" s="22">
        <v>1930.4331331755006</v>
      </c>
      <c r="JJ37" s="22">
        <v>1958.0670151821796</v>
      </c>
      <c r="JK37" s="101">
        <v>1756.5358262273069</v>
      </c>
      <c r="JL37" s="101">
        <v>1714.4564113596693</v>
      </c>
      <c r="JM37" s="101">
        <v>1785.6324753914346</v>
      </c>
      <c r="JN37" s="101">
        <v>1737.9583967603928</v>
      </c>
      <c r="JO37" s="101">
        <v>1841.5593935636339</v>
      </c>
      <c r="JP37" s="101">
        <v>1827.054056768068</v>
      </c>
      <c r="JQ37" s="101">
        <v>1774.9025389791154</v>
      </c>
      <c r="JR37" s="22">
        <v>1081.7784391824007</v>
      </c>
      <c r="JS37" s="22">
        <v>1073.6150474041292</v>
      </c>
      <c r="JT37" s="22">
        <v>1111.4571191353914</v>
      </c>
      <c r="JU37" s="22">
        <v>1102.2083645422633</v>
      </c>
      <c r="JV37" s="22">
        <v>1213.2911924168739</v>
      </c>
      <c r="JW37" s="22">
        <v>1202.562802992024</v>
      </c>
      <c r="JX37" s="22">
        <v>1322.4081259464242</v>
      </c>
      <c r="JY37" s="101">
        <v>984.07736720809396</v>
      </c>
      <c r="JZ37" s="101">
        <v>978.74989053714967</v>
      </c>
      <c r="KA37" s="101">
        <v>984.65956072285019</v>
      </c>
      <c r="KB37" s="101">
        <v>978.62377000393246</v>
      </c>
      <c r="KC37" s="101">
        <v>1086.5977822070856</v>
      </c>
      <c r="KD37" s="101">
        <v>1095.3055259941834</v>
      </c>
      <c r="KE37" s="101">
        <v>1143.6401905219159</v>
      </c>
      <c r="KF37" s="13"/>
    </row>
    <row r="38" spans="2:292" ht="18">
      <c r="B38" s="4" t="str">
        <f>$B$63</f>
        <v>Gas Furnace Split System: 14 SEER, 80 AFUE Furnace</v>
      </c>
      <c r="C38" s="17">
        <v>1310.0669371943366</v>
      </c>
      <c r="D38" s="17">
        <v>1220.7990742216214</v>
      </c>
      <c r="E38" s="17">
        <v>1284.3450389533243</v>
      </c>
      <c r="F38" s="22">
        <v>1183.2085775273993</v>
      </c>
      <c r="G38" s="22">
        <v>1317.5047909350271</v>
      </c>
      <c r="H38" s="22">
        <v>1351.7834813610959</v>
      </c>
      <c r="I38" s="22">
        <v>1290.2857681438732</v>
      </c>
      <c r="J38" s="101">
        <v>1294.4606347707006</v>
      </c>
      <c r="K38" s="101">
        <v>1208.4401328128974</v>
      </c>
      <c r="L38" s="101">
        <v>1266.4617535384173</v>
      </c>
      <c r="M38" s="101">
        <v>1169.0044056376089</v>
      </c>
      <c r="N38" s="101">
        <v>1301.690729964336</v>
      </c>
      <c r="O38" s="101">
        <v>1336.733957621705</v>
      </c>
      <c r="P38" s="101">
        <v>1266.6563476753277</v>
      </c>
      <c r="Q38" s="22">
        <v>802.58676057712353</v>
      </c>
      <c r="R38" s="22">
        <v>790.50024164923991</v>
      </c>
      <c r="S38" s="22">
        <v>771.32141263824406</v>
      </c>
      <c r="T38" s="22">
        <v>757.62793197659869</v>
      </c>
      <c r="U38" s="22">
        <v>839.2836325929112</v>
      </c>
      <c r="V38" s="22">
        <v>870.04947269660136</v>
      </c>
      <c r="W38" s="22">
        <v>864.50354433015127</v>
      </c>
      <c r="X38" s="101">
        <v>792.29946955579749</v>
      </c>
      <c r="Y38" s="101">
        <v>781.31882761399856</v>
      </c>
      <c r="Z38" s="101">
        <v>760.1228237420662</v>
      </c>
      <c r="AA38" s="101">
        <v>747.68225181398122</v>
      </c>
      <c r="AB38" s="101">
        <v>828.28722506028555</v>
      </c>
      <c r="AC38" s="101">
        <v>859.00276478619662</v>
      </c>
      <c r="AD38" s="101">
        <v>847.20078257367925</v>
      </c>
      <c r="AE38" s="18"/>
      <c r="AF38" s="17">
        <v>1696.0406226201128</v>
      </c>
      <c r="AG38" s="17">
        <v>1670.1106582022119</v>
      </c>
      <c r="AH38" s="17">
        <v>1758.3482491057662</v>
      </c>
      <c r="AI38" s="22">
        <v>1728.9707692513668</v>
      </c>
      <c r="AJ38" s="22">
        <v>1798.7195378735109</v>
      </c>
      <c r="AK38" s="22">
        <v>1765.6555913999898</v>
      </c>
      <c r="AL38" s="22">
        <v>1850.6799446927096</v>
      </c>
      <c r="AM38" s="101">
        <v>1570.5763615623309</v>
      </c>
      <c r="AN38" s="101">
        <v>1548.8452840858106</v>
      </c>
      <c r="AO38" s="101">
        <v>1599.6703732256556</v>
      </c>
      <c r="AP38" s="101">
        <v>1575.0500428429345</v>
      </c>
      <c r="AQ38" s="101">
        <v>1653.4262693811233</v>
      </c>
      <c r="AR38" s="101">
        <v>1642.1682034793198</v>
      </c>
      <c r="AS38" s="101">
        <v>1647.3743822401841</v>
      </c>
      <c r="AT38" s="22">
        <v>998.38905902642477</v>
      </c>
      <c r="AU38" s="22">
        <v>1008.5677286825041</v>
      </c>
      <c r="AV38" s="22">
        <v>1034.1543810974438</v>
      </c>
      <c r="AW38" s="22">
        <v>1045.6863546068096</v>
      </c>
      <c r="AX38" s="22">
        <v>1131.0169168837772</v>
      </c>
      <c r="AY38" s="22">
        <v>1115.4964171040735</v>
      </c>
      <c r="AZ38" s="22">
        <v>1253.9419420023207</v>
      </c>
      <c r="BA38" s="101">
        <v>881.02917363675499</v>
      </c>
      <c r="BB38" s="101">
        <v>883.03280851555053</v>
      </c>
      <c r="BC38" s="101">
        <v>886.18482351345745</v>
      </c>
      <c r="BD38" s="101">
        <v>888.45485143708822</v>
      </c>
      <c r="BE38" s="101">
        <v>982.36841694573468</v>
      </c>
      <c r="BF38" s="101">
        <v>987.68332822590764</v>
      </c>
      <c r="BG38" s="101">
        <v>1056.8851005582571</v>
      </c>
      <c r="BH38" s="13"/>
      <c r="BI38" s="17">
        <v>1370.4140172969035</v>
      </c>
      <c r="BJ38" s="17">
        <v>1302.4825481385581</v>
      </c>
      <c r="BK38" s="17">
        <v>1375.7720780446205</v>
      </c>
      <c r="BL38" s="22">
        <v>1298.8087882183847</v>
      </c>
      <c r="BM38" s="22">
        <v>1389.174829414615</v>
      </c>
      <c r="BN38" s="22">
        <v>1400.2086210186433</v>
      </c>
      <c r="BO38" s="22">
        <v>1385.7910500894925</v>
      </c>
      <c r="BP38" s="101">
        <v>1312.1270302507421</v>
      </c>
      <c r="BQ38" s="101">
        <v>1244.6896070096534</v>
      </c>
      <c r="BR38" s="101">
        <v>1300.9558638120873</v>
      </c>
      <c r="BS38" s="101">
        <v>1224.5523057212024</v>
      </c>
      <c r="BT38" s="101">
        <v>1319.9289926502595</v>
      </c>
      <c r="BU38" s="101">
        <v>1341.5916548718271</v>
      </c>
      <c r="BV38" s="101">
        <v>1291.8457468125307</v>
      </c>
      <c r="BW38" s="22">
        <v>783.6903519573616</v>
      </c>
      <c r="BX38" s="22">
        <v>774.22820207477071</v>
      </c>
      <c r="BY38" s="22">
        <v>771.95098202317786</v>
      </c>
      <c r="BZ38" s="22">
        <v>761.23079309136415</v>
      </c>
      <c r="CA38" s="22">
        <v>843.82735325940496</v>
      </c>
      <c r="CB38" s="22">
        <v>861.51781533863573</v>
      </c>
      <c r="CC38" s="22">
        <v>897.22412251936032</v>
      </c>
      <c r="CD38" s="101">
        <v>746.80603251111188</v>
      </c>
      <c r="CE38" s="101">
        <v>738.09325859106161</v>
      </c>
      <c r="CF38" s="101">
        <v>724.63211090789628</v>
      </c>
      <c r="CG38" s="101">
        <v>714.7609311335209</v>
      </c>
      <c r="CH38" s="101">
        <v>791.25748297833604</v>
      </c>
      <c r="CI38" s="101">
        <v>814.87953227553419</v>
      </c>
      <c r="CJ38" s="101">
        <v>828.59385449826675</v>
      </c>
      <c r="CK38" s="13"/>
      <c r="CL38" s="17">
        <v>1789.3078988550544</v>
      </c>
      <c r="CM38" s="17">
        <v>1766.7972574841938</v>
      </c>
      <c r="CN38" s="17">
        <v>1860.4776999029341</v>
      </c>
      <c r="CO38" s="22">
        <v>1834.9741587979747</v>
      </c>
      <c r="CP38" s="22">
        <v>1887.7522848061103</v>
      </c>
      <c r="CQ38" s="22">
        <v>1846.9123988719466</v>
      </c>
      <c r="CR38" s="22">
        <v>1923.5841633870109</v>
      </c>
      <c r="CS38" s="101">
        <v>1665.0078151047799</v>
      </c>
      <c r="CT38" s="101">
        <v>1643.0243414292963</v>
      </c>
      <c r="CU38" s="101">
        <v>1701.9367873573428</v>
      </c>
      <c r="CV38" s="101">
        <v>1677.0305034680628</v>
      </c>
      <c r="CW38" s="101">
        <v>1742.5838318962228</v>
      </c>
      <c r="CX38" s="101">
        <v>1724.0002566538769</v>
      </c>
      <c r="CY38" s="101">
        <v>1715.1713132640295</v>
      </c>
      <c r="CZ38" s="22">
        <v>1027.5461748676935</v>
      </c>
      <c r="DA38" s="22">
        <v>1038.4498527414833</v>
      </c>
      <c r="DB38" s="22">
        <v>1070.9843210065144</v>
      </c>
      <c r="DC38" s="22">
        <v>1083.3376961177762</v>
      </c>
      <c r="DD38" s="22">
        <v>1162.4436414970937</v>
      </c>
      <c r="DE38" s="22">
        <v>1141.1695007951289</v>
      </c>
      <c r="DF38" s="22">
        <v>1297.8278752032388</v>
      </c>
      <c r="DG38" s="101">
        <v>902.31706886774714</v>
      </c>
      <c r="DH38" s="101">
        <v>907.97011543371127</v>
      </c>
      <c r="DI38" s="101">
        <v>913.45466203273543</v>
      </c>
      <c r="DJ38" s="101">
        <v>919.85930875461634</v>
      </c>
      <c r="DK38" s="101">
        <v>1005.7674262798685</v>
      </c>
      <c r="DL38" s="101">
        <v>1006.3015247767637</v>
      </c>
      <c r="DM38" s="101">
        <v>1086.9729474272431</v>
      </c>
      <c r="DN38" s="13"/>
      <c r="DO38" s="17">
        <v>1335.9812984407338</v>
      </c>
      <c r="DP38" s="17">
        <v>1266.0212950524697</v>
      </c>
      <c r="DQ38" s="17">
        <v>1332.3016307424632</v>
      </c>
      <c r="DR38" s="22">
        <v>1253.0401031510994</v>
      </c>
      <c r="DS38" s="22">
        <v>1348.6304609112442</v>
      </c>
      <c r="DT38" s="22">
        <v>1367.0234537764634</v>
      </c>
      <c r="DU38" s="22">
        <v>1341.1259004546796</v>
      </c>
      <c r="DV38" s="101">
        <v>1286.7888417851841</v>
      </c>
      <c r="DW38" s="101">
        <v>1217.3329832172888</v>
      </c>
      <c r="DX38" s="101">
        <v>1269.6931870136893</v>
      </c>
      <c r="DY38" s="101">
        <v>1191.0028327592879</v>
      </c>
      <c r="DZ38" s="101">
        <v>1291.1543322603604</v>
      </c>
      <c r="EA38" s="101">
        <v>1317.8132570137077</v>
      </c>
      <c r="EB38" s="101">
        <v>1264.1507585427166</v>
      </c>
      <c r="EC38" s="22">
        <v>765.26256909551887</v>
      </c>
      <c r="ED38" s="22">
        <v>758.94780982379962</v>
      </c>
      <c r="EE38" s="22">
        <v>751.83534188666806</v>
      </c>
      <c r="EF38" s="22">
        <v>744.6810045223524</v>
      </c>
      <c r="EG38" s="22">
        <v>824.30857618794585</v>
      </c>
      <c r="EH38" s="22">
        <v>843.15383398168115</v>
      </c>
      <c r="EI38" s="22">
        <v>875.25384891513659</v>
      </c>
      <c r="EJ38" s="101">
        <v>736.36362264333115</v>
      </c>
      <c r="EK38" s="101">
        <v>730.58866354466386</v>
      </c>
      <c r="EL38" s="101">
        <v>714.94107672411008</v>
      </c>
      <c r="EM38" s="101">
        <v>708.39830860276413</v>
      </c>
      <c r="EN38" s="101">
        <v>783.63180451182609</v>
      </c>
      <c r="EO38" s="101">
        <v>806.36284066215273</v>
      </c>
      <c r="EP38" s="101">
        <v>821.62090227252713</v>
      </c>
      <c r="EQ38" s="13"/>
      <c r="ER38" s="17">
        <v>1770.4217347852257</v>
      </c>
      <c r="ES38" s="17">
        <v>1744.2565370488433</v>
      </c>
      <c r="ET38" s="17">
        <v>1823.0671330138978</v>
      </c>
      <c r="EU38" s="22">
        <v>1793.4231444222162</v>
      </c>
      <c r="EV38" s="22">
        <v>1851.80724794258</v>
      </c>
      <c r="EW38" s="22">
        <v>1822.558195376612</v>
      </c>
      <c r="EX38" s="22">
        <v>1851.4751070651473</v>
      </c>
      <c r="EY38" s="101">
        <v>1651.7930963817867</v>
      </c>
      <c r="EZ38" s="101">
        <v>1629.6779114284222</v>
      </c>
      <c r="FA38" s="101">
        <v>1674.1593993760719</v>
      </c>
      <c r="FB38" s="101">
        <v>1649.10389255111</v>
      </c>
      <c r="FC38" s="101">
        <v>1716.0694866448191</v>
      </c>
      <c r="FD38" s="101">
        <v>1705.8739036510935</v>
      </c>
      <c r="FE38" s="101">
        <v>1650.5902855970667</v>
      </c>
      <c r="FF38" s="22">
        <v>966.42384231486801</v>
      </c>
      <c r="FG38" s="22">
        <v>974.65753611445109</v>
      </c>
      <c r="FH38" s="22">
        <v>999.02222365201715</v>
      </c>
      <c r="FI38" s="22">
        <v>1008.350627263614</v>
      </c>
      <c r="FJ38" s="22">
        <v>1091.4425208600328</v>
      </c>
      <c r="FK38" s="22">
        <v>1076.2521515925418</v>
      </c>
      <c r="FL38" s="22">
        <v>1213.5362807375584</v>
      </c>
      <c r="FM38" s="101">
        <v>852.44371460018158</v>
      </c>
      <c r="FN38" s="101">
        <v>857.04953327708643</v>
      </c>
      <c r="FO38" s="101">
        <v>856.80483065433168</v>
      </c>
      <c r="FP38" s="101">
        <v>862.02301542362488</v>
      </c>
      <c r="FQ38" s="101">
        <v>946.45209200015131</v>
      </c>
      <c r="FR38" s="101">
        <v>950.2496042490634</v>
      </c>
      <c r="FS38" s="101">
        <v>1011.875967309585</v>
      </c>
      <c r="FT38" s="13"/>
      <c r="FU38" s="17">
        <v>2658.3434375344154</v>
      </c>
      <c r="FV38" s="17">
        <v>2571.1406317241981</v>
      </c>
      <c r="FW38" s="17">
        <v>2842.6540262127137</v>
      </c>
      <c r="FX38" s="22">
        <v>2743.8571813867925</v>
      </c>
      <c r="FY38" s="22">
        <v>2812.4066736769432</v>
      </c>
      <c r="FZ38" s="22">
        <v>2686.8940236410144</v>
      </c>
      <c r="GA38" s="22">
        <v>2879.8645636149845</v>
      </c>
      <c r="GB38" s="101">
        <v>2489.3666197328853</v>
      </c>
      <c r="GC38" s="101">
        <v>2413.4129293035749</v>
      </c>
      <c r="GD38" s="101">
        <v>2630.2106501615726</v>
      </c>
      <c r="GE38" s="101">
        <v>2544.1585455580484</v>
      </c>
      <c r="GF38" s="101">
        <v>2618.887184372059</v>
      </c>
      <c r="GG38" s="101">
        <v>2519.2803754019378</v>
      </c>
      <c r="GH38" s="101">
        <v>2589.9978805474379</v>
      </c>
      <c r="GI38" s="22">
        <v>1583.9641552422968</v>
      </c>
      <c r="GJ38" s="22">
        <v>1559.2244942952204</v>
      </c>
      <c r="GK38" s="22">
        <v>1719.2418980375885</v>
      </c>
      <c r="GL38" s="22">
        <v>1691.2129783150565</v>
      </c>
      <c r="GM38" s="22">
        <v>1801.0962679700874</v>
      </c>
      <c r="GN38" s="22">
        <v>1712.0435668656332</v>
      </c>
      <c r="GO38" s="22">
        <v>2024.8261129378516</v>
      </c>
      <c r="GP38" s="101">
        <v>1419.0277021795862</v>
      </c>
      <c r="GQ38" s="101">
        <v>1395.3752686756259</v>
      </c>
      <c r="GR38" s="101">
        <v>1512.1847196571068</v>
      </c>
      <c r="GS38" s="101">
        <v>1485.3875795773304</v>
      </c>
      <c r="GT38" s="101">
        <v>1602.6325111815347</v>
      </c>
      <c r="GU38" s="101">
        <v>1539.5241605588087</v>
      </c>
      <c r="GV38" s="101">
        <v>1736.4187079880037</v>
      </c>
      <c r="GW38" s="13"/>
      <c r="GX38" s="17">
        <v>2229.5442035634242</v>
      </c>
      <c r="GY38" s="17">
        <v>2149.6242642474117</v>
      </c>
      <c r="GZ38" s="17">
        <v>2356.6104644123011</v>
      </c>
      <c r="HA38" s="22">
        <v>2266.0647787575804</v>
      </c>
      <c r="HB38" s="22">
        <v>2381.8306872573471</v>
      </c>
      <c r="HC38" s="22">
        <v>2300.7682508820253</v>
      </c>
      <c r="HD38" s="22">
        <v>2465.1189404135671</v>
      </c>
      <c r="HE38" s="101">
        <v>2064.636061490467</v>
      </c>
      <c r="HF38" s="101">
        <v>1994.6444646312291</v>
      </c>
      <c r="HG38" s="101">
        <v>2150.5096837987353</v>
      </c>
      <c r="HH38" s="101">
        <v>2071.212362230096</v>
      </c>
      <c r="HI38" s="101">
        <v>2194.8001369970966</v>
      </c>
      <c r="HJ38" s="101">
        <v>2138.6809580087729</v>
      </c>
      <c r="HK38" s="101">
        <v>2191.8171340661579</v>
      </c>
      <c r="HL38" s="22">
        <v>1328.5646101154775</v>
      </c>
      <c r="HM38" s="22">
        <v>1306.5768503769027</v>
      </c>
      <c r="HN38" s="22">
        <v>1420.4801844365088</v>
      </c>
      <c r="HO38" s="22">
        <v>1395.5690446311064</v>
      </c>
      <c r="HP38" s="22">
        <v>1535.6977348775399</v>
      </c>
      <c r="HQ38" s="22">
        <v>1479.8207299459255</v>
      </c>
      <c r="HR38" s="22">
        <v>1750.2197459773849</v>
      </c>
      <c r="HS38" s="101">
        <v>1161.6969835140642</v>
      </c>
      <c r="HT38" s="101">
        <v>1151.1070803611733</v>
      </c>
      <c r="HU38" s="101">
        <v>1213.5920973384889</v>
      </c>
      <c r="HV38" s="101">
        <v>1201.5942148300408</v>
      </c>
      <c r="HW38" s="101">
        <v>1334.7436528054773</v>
      </c>
      <c r="HX38" s="101">
        <v>1304.3846683011307</v>
      </c>
      <c r="HY38" s="101">
        <v>1470.4337316684823</v>
      </c>
      <c r="HZ38" s="13"/>
      <c r="IA38" s="17">
        <v>2771.4792809138171</v>
      </c>
      <c r="IB38" s="17">
        <v>2675.069035412595</v>
      </c>
      <c r="IC38" s="17">
        <v>2954.8582672705775</v>
      </c>
      <c r="ID38" s="22">
        <v>2845.6298086686488</v>
      </c>
      <c r="IE38" s="22">
        <v>2935.9420020002344</v>
      </c>
      <c r="IF38" s="22">
        <v>2810.9237768562011</v>
      </c>
      <c r="IG38" s="22">
        <v>2994.4016106366762</v>
      </c>
      <c r="IH38" s="101">
        <v>2594.8307419254361</v>
      </c>
      <c r="II38" s="101">
        <v>2510.8071010679655</v>
      </c>
      <c r="IJ38" s="101">
        <v>2734.2349959950789</v>
      </c>
      <c r="IK38" s="101">
        <v>2639.0400016325075</v>
      </c>
      <c r="IL38" s="101">
        <v>2735.1729683203662</v>
      </c>
      <c r="IM38" s="101">
        <v>2636.1384259677302</v>
      </c>
      <c r="IN38" s="101">
        <v>2692.0752634119463</v>
      </c>
      <c r="IO38" s="22">
        <v>1626.359138234955</v>
      </c>
      <c r="IP38" s="22">
        <v>1600.4404942621745</v>
      </c>
      <c r="IQ38" s="22">
        <v>1764.4363210478077</v>
      </c>
      <c r="IR38" s="22">
        <v>1735.0716667470042</v>
      </c>
      <c r="IS38" s="22">
        <v>1865.3154373114471</v>
      </c>
      <c r="IT38" s="22">
        <v>1774.3269846722139</v>
      </c>
      <c r="IU38" s="22">
        <v>2104.687837950582</v>
      </c>
      <c r="IV38" s="101">
        <v>1447.7834144584938</v>
      </c>
      <c r="IW38" s="101">
        <v>1433.4395059949459</v>
      </c>
      <c r="IX38" s="101">
        <v>1543.0475497639002</v>
      </c>
      <c r="IY38" s="101">
        <v>1526.7965486005412</v>
      </c>
      <c r="IZ38" s="101">
        <v>1656.1220009827953</v>
      </c>
      <c r="JA38" s="101">
        <v>1591.0324102738318</v>
      </c>
      <c r="JB38" s="101">
        <v>1800.2154871483779</v>
      </c>
      <c r="JC38" s="13"/>
      <c r="JD38" s="17">
        <v>1789.1598110293071</v>
      </c>
      <c r="JE38" s="17">
        <v>1745.2955073992059</v>
      </c>
      <c r="JF38" s="17">
        <v>1837.2840403971763</v>
      </c>
      <c r="JG38" s="22">
        <v>1787.5877633235771</v>
      </c>
      <c r="JH38" s="22">
        <v>1891.1832475711926</v>
      </c>
      <c r="JI38" s="22">
        <v>1865.2868505509405</v>
      </c>
      <c r="JJ38" s="22">
        <v>1881.6601345669314</v>
      </c>
      <c r="JK38" s="101">
        <v>1697.3054662327697</v>
      </c>
      <c r="JL38" s="101">
        <v>1655.2594326026929</v>
      </c>
      <c r="JM38" s="101">
        <v>1717.6967069402149</v>
      </c>
      <c r="JN38" s="101">
        <v>1670.0604477453319</v>
      </c>
      <c r="JO38" s="101">
        <v>1781.0350541122925</v>
      </c>
      <c r="JP38" s="101">
        <v>1773.2395866940685</v>
      </c>
      <c r="JQ38" s="101">
        <v>1718.845352856767</v>
      </c>
      <c r="JR38" s="22">
        <v>1028.301955186324</v>
      </c>
      <c r="JS38" s="22">
        <v>1020.585389288152</v>
      </c>
      <c r="JT38" s="22">
        <v>1047.168861574708</v>
      </c>
      <c r="JU38" s="22">
        <v>1038.426340545172</v>
      </c>
      <c r="JV38" s="22">
        <v>1152.0144800732269</v>
      </c>
      <c r="JW38" s="22">
        <v>1149.2845091193199</v>
      </c>
      <c r="JX38" s="22">
        <v>1254.6205714550033</v>
      </c>
      <c r="JY38" s="101">
        <v>942.87218195141872</v>
      </c>
      <c r="JZ38" s="101">
        <v>942.22844046744274</v>
      </c>
      <c r="KA38" s="101">
        <v>936.74590956460759</v>
      </c>
      <c r="KB38" s="101">
        <v>936.0165795056779</v>
      </c>
      <c r="KC38" s="101">
        <v>1038.982352779778</v>
      </c>
      <c r="KD38" s="101">
        <v>1052.9822844850278</v>
      </c>
      <c r="KE38" s="101">
        <v>1096.6697338077274</v>
      </c>
      <c r="KF38" s="13"/>
    </row>
    <row r="39" spans="2:292" ht="18">
      <c r="B39" s="4" t="str">
        <f>$B$64</f>
        <v>Gas Furnace Packaged Unit: 14 SEER, 80 AFUE Furnace</v>
      </c>
      <c r="C39" s="17">
        <v>1310.2725622720925</v>
      </c>
      <c r="D39" s="17">
        <v>1220.9574486543072</v>
      </c>
      <c r="E39" s="17">
        <v>1284.6060299975395</v>
      </c>
      <c r="F39" s="22">
        <v>1183.4160357224644</v>
      </c>
      <c r="G39" s="22">
        <v>1317.7390663111298</v>
      </c>
      <c r="H39" s="22">
        <v>1351.9892292913739</v>
      </c>
      <c r="I39" s="22">
        <v>1290.5859505035653</v>
      </c>
      <c r="J39" s="101">
        <v>1294.4788451653287</v>
      </c>
      <c r="K39" s="101">
        <v>1208.4583432075256</v>
      </c>
      <c r="L39" s="101">
        <v>1266.484033246556</v>
      </c>
      <c r="M39" s="101">
        <v>1169.0266853457476</v>
      </c>
      <c r="N39" s="101">
        <v>1301.7167667794558</v>
      </c>
      <c r="O39" s="101">
        <v>1336.7575833646515</v>
      </c>
      <c r="P39" s="101">
        <v>1266.6881213860163</v>
      </c>
      <c r="Q39" s="22">
        <v>802.68379194529791</v>
      </c>
      <c r="R39" s="22">
        <v>790.59727301741452</v>
      </c>
      <c r="S39" s="22">
        <v>771.44966906456511</v>
      </c>
      <c r="T39" s="22">
        <v>757.75618840291975</v>
      </c>
      <c r="U39" s="22">
        <v>839.42758627783803</v>
      </c>
      <c r="V39" s="22">
        <v>870.17884316016432</v>
      </c>
      <c r="W39" s="22">
        <v>864.68946515785365</v>
      </c>
      <c r="X39" s="101">
        <v>792.30183880523828</v>
      </c>
      <c r="Y39" s="101">
        <v>781.32119686343958</v>
      </c>
      <c r="Z39" s="101">
        <v>760.12595466010782</v>
      </c>
      <c r="AA39" s="101">
        <v>747.68538273202284</v>
      </c>
      <c r="AB39" s="101">
        <v>828.2910135543533</v>
      </c>
      <c r="AC39" s="101">
        <v>859.00620807343125</v>
      </c>
      <c r="AD39" s="101">
        <v>847.20532093675013</v>
      </c>
      <c r="AE39" s="18"/>
      <c r="AF39" s="17">
        <v>1701.6660506040503</v>
      </c>
      <c r="AG39" s="17">
        <v>1675.3603882880473</v>
      </c>
      <c r="AH39" s="17">
        <v>1765.4073959711193</v>
      </c>
      <c r="AI39" s="22">
        <v>1735.6042673477907</v>
      </c>
      <c r="AJ39" s="22">
        <v>1804.7394039132664</v>
      </c>
      <c r="AK39" s="22">
        <v>1770.8447868037224</v>
      </c>
      <c r="AL39" s="22">
        <v>1858.6749476233763</v>
      </c>
      <c r="AM39" s="101">
        <v>1574.3489035718453</v>
      </c>
      <c r="AN39" s="101">
        <v>1552.4946532152424</v>
      </c>
      <c r="AO39" s="101">
        <v>1604.3873155839383</v>
      </c>
      <c r="AP39" s="101">
        <v>1579.6274358850314</v>
      </c>
      <c r="AQ39" s="101">
        <v>1657.6043911537972</v>
      </c>
      <c r="AR39" s="101">
        <v>1645.8020450223157</v>
      </c>
      <c r="AS39" s="101">
        <v>1652.8881012233153</v>
      </c>
      <c r="AT39" s="22">
        <v>1003.924642900259</v>
      </c>
      <c r="AU39" s="22">
        <v>1014.1131484504474</v>
      </c>
      <c r="AV39" s="22">
        <v>1041.1117386393689</v>
      </c>
      <c r="AW39" s="22">
        <v>1052.6548557730102</v>
      </c>
      <c r="AX39" s="22">
        <v>1137.0367829235322</v>
      </c>
      <c r="AY39" s="22">
        <v>1120.6856125078045</v>
      </c>
      <c r="AZ39" s="22">
        <v>1261.9369449329872</v>
      </c>
      <c r="BA39" s="101">
        <v>884.03466931151195</v>
      </c>
      <c r="BB39" s="101">
        <v>886.37195254542974</v>
      </c>
      <c r="BC39" s="101">
        <v>890.0360508785808</v>
      </c>
      <c r="BD39" s="101">
        <v>892.68408733600938</v>
      </c>
      <c r="BE39" s="101">
        <v>986.57464630942013</v>
      </c>
      <c r="BF39" s="101">
        <v>991.34526917601966</v>
      </c>
      <c r="BG39" s="101">
        <v>1062.4324905596798</v>
      </c>
      <c r="BH39" s="13"/>
      <c r="BI39" s="17">
        <v>1372.3469581345996</v>
      </c>
      <c r="BJ39" s="17">
        <v>1304.3380195984776</v>
      </c>
      <c r="BK39" s="17">
        <v>1378.1933073906255</v>
      </c>
      <c r="BL39" s="22">
        <v>1301.1422482544028</v>
      </c>
      <c r="BM39" s="22">
        <v>1391.2588188036821</v>
      </c>
      <c r="BN39" s="22">
        <v>1402.0128190559628</v>
      </c>
      <c r="BO39" s="22">
        <v>1388.5410576565062</v>
      </c>
      <c r="BP39" s="101">
        <v>1313.0656170867603</v>
      </c>
      <c r="BQ39" s="101">
        <v>1245.7015861407087</v>
      </c>
      <c r="BR39" s="101">
        <v>1302.1195419281405</v>
      </c>
      <c r="BS39" s="101">
        <v>1225.7991339964365</v>
      </c>
      <c r="BT39" s="101">
        <v>1321.0372316032708</v>
      </c>
      <c r="BU39" s="101">
        <v>1342.5690491233595</v>
      </c>
      <c r="BV39" s="101">
        <v>1293.2751838698914</v>
      </c>
      <c r="BW39" s="22">
        <v>785.37960677926708</v>
      </c>
      <c r="BX39" s="22">
        <v>775.73454597077739</v>
      </c>
      <c r="BY39" s="22">
        <v>774.10286573184703</v>
      </c>
      <c r="BZ39" s="22">
        <v>763.17544697302208</v>
      </c>
      <c r="CA39" s="22">
        <v>845.9622455585685</v>
      </c>
      <c r="CB39" s="22">
        <v>863.37030114544962</v>
      </c>
      <c r="CC39" s="22">
        <v>900.02953587000968</v>
      </c>
      <c r="CD39" s="101">
        <v>747.51911406586589</v>
      </c>
      <c r="CE39" s="101">
        <v>738.8063401458154</v>
      </c>
      <c r="CF39" s="101">
        <v>725.52732645157721</v>
      </c>
      <c r="CG39" s="101">
        <v>715.65614667720206</v>
      </c>
      <c r="CH39" s="101">
        <v>792.25527363996412</v>
      </c>
      <c r="CI39" s="101">
        <v>815.76888231621217</v>
      </c>
      <c r="CJ39" s="101">
        <v>829.87773629089509</v>
      </c>
      <c r="CK39" s="13"/>
      <c r="CL39" s="17">
        <v>1801.9978722367739</v>
      </c>
      <c r="CM39" s="17">
        <v>1779.4048492968705</v>
      </c>
      <c r="CN39" s="17">
        <v>1876.4789565045714</v>
      </c>
      <c r="CO39" s="22">
        <v>1850.8820807985337</v>
      </c>
      <c r="CP39" s="22">
        <v>1901.9782921268838</v>
      </c>
      <c r="CQ39" s="22">
        <v>1859.2441605884078</v>
      </c>
      <c r="CR39" s="22">
        <v>1942.3806433400064</v>
      </c>
      <c r="CS39" s="101">
        <v>1673.6996497990237</v>
      </c>
      <c r="CT39" s="101">
        <v>1651.5797477303508</v>
      </c>
      <c r="CU39" s="101">
        <v>1712.8060473172186</v>
      </c>
      <c r="CV39" s="101">
        <v>1687.7451962134269</v>
      </c>
      <c r="CW39" s="101">
        <v>1752.2102554426742</v>
      </c>
      <c r="CX39" s="101">
        <v>1732.3983613697392</v>
      </c>
      <c r="CY39" s="101">
        <v>1727.8163637388977</v>
      </c>
      <c r="CZ39" s="22">
        <v>1040.235680570278</v>
      </c>
      <c r="DA39" s="22">
        <v>1051.215549614441</v>
      </c>
      <c r="DB39" s="22">
        <v>1086.9850477487855</v>
      </c>
      <c r="DC39" s="22">
        <v>1099.4247440187185</v>
      </c>
      <c r="DD39" s="22">
        <v>1176.6696488178641</v>
      </c>
      <c r="DE39" s="22">
        <v>1153.5012625115851</v>
      </c>
      <c r="DF39" s="22">
        <v>1316.6243551562325</v>
      </c>
      <c r="DG39" s="101">
        <v>910.29537274222594</v>
      </c>
      <c r="DH39" s="101">
        <v>916.47124351167304</v>
      </c>
      <c r="DI39" s="101">
        <v>923.52068246335659</v>
      </c>
      <c r="DJ39" s="101">
        <v>930.51766542055645</v>
      </c>
      <c r="DK39" s="101">
        <v>1015.4419539784569</v>
      </c>
      <c r="DL39" s="101">
        <v>1014.7293655204724</v>
      </c>
      <c r="DM39" s="101">
        <v>1099.6704130917306</v>
      </c>
      <c r="DN39" s="13"/>
      <c r="DO39" s="17">
        <v>1336.5255581701233</v>
      </c>
      <c r="DP39" s="17">
        <v>1266.5470945946131</v>
      </c>
      <c r="DQ39" s="17">
        <v>1332.9773328269539</v>
      </c>
      <c r="DR39" s="22">
        <v>1253.6948906762721</v>
      </c>
      <c r="DS39" s="22">
        <v>1349.1844802573121</v>
      </c>
      <c r="DT39" s="22">
        <v>1367.5096583633529</v>
      </c>
      <c r="DU39" s="22">
        <v>1341.8831026161315</v>
      </c>
      <c r="DV39" s="101">
        <v>1286.9484722846373</v>
      </c>
      <c r="DW39" s="101">
        <v>1217.5082902614618</v>
      </c>
      <c r="DX39" s="101">
        <v>1269.8776306920738</v>
      </c>
      <c r="DY39" s="101">
        <v>1191.2050372555923</v>
      </c>
      <c r="DZ39" s="101">
        <v>1291.3154660302496</v>
      </c>
      <c r="EA39" s="101">
        <v>1317.9591551929177</v>
      </c>
      <c r="EB39" s="101">
        <v>1264.3607846588748</v>
      </c>
      <c r="EC39" s="22">
        <v>765.55598610390734</v>
      </c>
      <c r="ED39" s="22">
        <v>759.24122683218775</v>
      </c>
      <c r="EE39" s="22">
        <v>752.22308687856514</v>
      </c>
      <c r="EF39" s="22">
        <v>745.06874951424948</v>
      </c>
      <c r="EG39" s="22">
        <v>824.70889899795202</v>
      </c>
      <c r="EH39" s="22">
        <v>843.51090874404554</v>
      </c>
      <c r="EI39" s="22">
        <v>875.81589733951262</v>
      </c>
      <c r="EJ39" s="101">
        <v>736.38821604498185</v>
      </c>
      <c r="EK39" s="101">
        <v>730.61325694631478</v>
      </c>
      <c r="EL39" s="101">
        <v>714.97357643629846</v>
      </c>
      <c r="EM39" s="101">
        <v>708.43080831495251</v>
      </c>
      <c r="EN39" s="101">
        <v>783.66518923644071</v>
      </c>
      <c r="EO39" s="101">
        <v>806.39310896995846</v>
      </c>
      <c r="EP39" s="101">
        <v>821.66801161606406</v>
      </c>
      <c r="EQ39" s="13"/>
      <c r="ER39" s="17">
        <v>1773.9480444036485</v>
      </c>
      <c r="ES39" s="17">
        <v>1747.7609777132539</v>
      </c>
      <c r="ET39" s="17">
        <v>1827.4497935916272</v>
      </c>
      <c r="EU39" s="22">
        <v>1797.7810284616696</v>
      </c>
      <c r="EV39" s="22">
        <v>1855.8097433364123</v>
      </c>
      <c r="EW39" s="22">
        <v>1826.020841568371</v>
      </c>
      <c r="EX39" s="22">
        <v>1856.6411539117644</v>
      </c>
      <c r="EY39" s="101">
        <v>1654.1728954165619</v>
      </c>
      <c r="EZ39" s="101">
        <v>1632.0476950030211</v>
      </c>
      <c r="FA39" s="101">
        <v>1677.0677267871501</v>
      </c>
      <c r="FB39" s="101">
        <v>1652.0008728976557</v>
      </c>
      <c r="FC39" s="101">
        <v>1718.7116404218577</v>
      </c>
      <c r="FD39" s="101">
        <v>1708.1869235867703</v>
      </c>
      <c r="FE39" s="101">
        <v>1653.9543488547472</v>
      </c>
      <c r="FF39" s="22">
        <v>970.03179605627167</v>
      </c>
      <c r="FG39" s="22">
        <v>978.14026340371072</v>
      </c>
      <c r="FH39" s="22">
        <v>1003.4973833377086</v>
      </c>
      <c r="FI39" s="22">
        <v>1012.6839110286213</v>
      </c>
      <c r="FJ39" s="22">
        <v>1095.4450162538644</v>
      </c>
      <c r="FK39" s="22">
        <v>1079.7147977843003</v>
      </c>
      <c r="FL39" s="22">
        <v>1218.7023275841764</v>
      </c>
      <c r="FM39" s="101">
        <v>854.63867467829289</v>
      </c>
      <c r="FN39" s="101">
        <v>859.43804361988316</v>
      </c>
      <c r="FO39" s="101">
        <v>859.50374386652493</v>
      </c>
      <c r="FP39" s="101">
        <v>864.94121235368107</v>
      </c>
      <c r="FQ39" s="101">
        <v>949.09424577718926</v>
      </c>
      <c r="FR39" s="101">
        <v>952.56262418474159</v>
      </c>
      <c r="FS39" s="101">
        <v>1015.2400305672654</v>
      </c>
      <c r="FT39" s="13"/>
      <c r="FU39" s="17">
        <v>2714.2083469137692</v>
      </c>
      <c r="FV39" s="17">
        <v>2626.449067950497</v>
      </c>
      <c r="FW39" s="17">
        <v>2910.8946597705317</v>
      </c>
      <c r="FX39" s="22">
        <v>2811.467355967508</v>
      </c>
      <c r="FY39" s="22">
        <v>2873.9516028343419</v>
      </c>
      <c r="FZ39" s="22">
        <v>2740.3446111696553</v>
      </c>
      <c r="GA39" s="22">
        <v>2957.5411568074942</v>
      </c>
      <c r="GB39" s="101">
        <v>2531.9324311610303</v>
      </c>
      <c r="GC39" s="101">
        <v>2455.3433678016972</v>
      </c>
      <c r="GD39" s="101">
        <v>2681.7910610437393</v>
      </c>
      <c r="GE39" s="101">
        <v>2595.0191075753642</v>
      </c>
      <c r="GF39" s="101">
        <v>2665.4551219861387</v>
      </c>
      <c r="GG39" s="101">
        <v>2560.0995138316148</v>
      </c>
      <c r="GH39" s="101">
        <v>2648.5657374165039</v>
      </c>
      <c r="GI39" s="22">
        <v>1639.5954079097276</v>
      </c>
      <c r="GJ39" s="22">
        <v>1614.4936450663527</v>
      </c>
      <c r="GK39" s="22">
        <v>1787.2138426059571</v>
      </c>
      <c r="GL39" s="22">
        <v>1758.7746777711584</v>
      </c>
      <c r="GM39" s="22">
        <v>1862.7256749660874</v>
      </c>
      <c r="GN39" s="22">
        <v>1765.5705841384643</v>
      </c>
      <c r="GO39" s="22">
        <v>2102.5970944123133</v>
      </c>
      <c r="GP39" s="101">
        <v>1461.306802521465</v>
      </c>
      <c r="GQ39" s="101">
        <v>1437.565962813311</v>
      </c>
      <c r="GR39" s="101">
        <v>1563.4368788008976</v>
      </c>
      <c r="GS39" s="101">
        <v>1536.5395784802206</v>
      </c>
      <c r="GT39" s="101">
        <v>1649.1891230470717</v>
      </c>
      <c r="GU39" s="101">
        <v>1580.3395717220662</v>
      </c>
      <c r="GV39" s="101">
        <v>1794.9720830509284</v>
      </c>
      <c r="GW39" s="13"/>
      <c r="GX39" s="17">
        <v>2260.5733970092369</v>
      </c>
      <c r="GY39" s="17">
        <v>2180.5934408668004</v>
      </c>
      <c r="GZ39" s="17">
        <v>2395.2225755847799</v>
      </c>
      <c r="HA39" s="22">
        <v>2304.6088935733828</v>
      </c>
      <c r="HB39" s="22">
        <v>2416.9681120638757</v>
      </c>
      <c r="HC39" s="22">
        <v>2331.3152297778743</v>
      </c>
      <c r="HD39" s="22">
        <v>2511.3907698409007</v>
      </c>
      <c r="HE39" s="101">
        <v>2086.5095051623475</v>
      </c>
      <c r="HF39" s="101">
        <v>2015.9556251300714</v>
      </c>
      <c r="HG39" s="101">
        <v>2177.6223462446983</v>
      </c>
      <c r="HH39" s="101">
        <v>2097.6879832084296</v>
      </c>
      <c r="HI39" s="101">
        <v>2219.1089120714491</v>
      </c>
      <c r="HJ39" s="101">
        <v>2159.9971122459738</v>
      </c>
      <c r="HK39" s="101">
        <v>2224.1569553740601</v>
      </c>
      <c r="HL39" s="22">
        <v>1359.5487200992629</v>
      </c>
      <c r="HM39" s="22">
        <v>1336.6309506848124</v>
      </c>
      <c r="HN39" s="22">
        <v>1459.0237459145392</v>
      </c>
      <c r="HO39" s="22">
        <v>1433.0589471037811</v>
      </c>
      <c r="HP39" s="22">
        <v>1571.2072811120493</v>
      </c>
      <c r="HQ39" s="22">
        <v>1510.7043787426087</v>
      </c>
      <c r="HR39" s="22">
        <v>1796.7112456974153</v>
      </c>
      <c r="HS39" s="101">
        <v>1182.6470419346256</v>
      </c>
      <c r="HT39" s="101">
        <v>1169.6163424659185</v>
      </c>
      <c r="HU39" s="101">
        <v>1239.6418758724506</v>
      </c>
      <c r="HV39" s="101">
        <v>1224.8786812547762</v>
      </c>
      <c r="HW39" s="101">
        <v>1359.4087444118095</v>
      </c>
      <c r="HX39" s="101">
        <v>1326.0231932551733</v>
      </c>
      <c r="HY39" s="101">
        <v>1502.9838933410851</v>
      </c>
      <c r="HZ39" s="13"/>
      <c r="IA39" s="17">
        <v>2834.5446226347781</v>
      </c>
      <c r="IB39" s="17">
        <v>2736.9567943298239</v>
      </c>
      <c r="IC39" s="17">
        <v>3031.512125903374</v>
      </c>
      <c r="ID39" s="22">
        <v>2920.9495191115057</v>
      </c>
      <c r="IE39" s="22">
        <v>3005.1462515448343</v>
      </c>
      <c r="IF39" s="22">
        <v>2871.5060585305541</v>
      </c>
      <c r="IG39" s="22">
        <v>3083.0838346860564</v>
      </c>
      <c r="IH39" s="101">
        <v>2642.3099281675959</v>
      </c>
      <c r="II39" s="101">
        <v>2557.7098407168037</v>
      </c>
      <c r="IJ39" s="101">
        <v>2791.5341548104425</v>
      </c>
      <c r="IK39" s="101">
        <v>2695.6860724640405</v>
      </c>
      <c r="IL39" s="101">
        <v>2787.0317294007227</v>
      </c>
      <c r="IM39" s="101">
        <v>2681.9584269695565</v>
      </c>
      <c r="IN39" s="101">
        <v>2758.593496149263</v>
      </c>
      <c r="IO39" s="22">
        <v>1690.9108059117834</v>
      </c>
      <c r="IP39" s="22">
        <v>1663.6306300092701</v>
      </c>
      <c r="IQ39" s="22">
        <v>1842.6989549134505</v>
      </c>
      <c r="IR39" s="22">
        <v>1811.7917463618091</v>
      </c>
      <c r="IS39" s="22">
        <v>1936.1205481652814</v>
      </c>
      <c r="IT39" s="22">
        <v>1836.3576156694176</v>
      </c>
      <c r="IU39" s="22">
        <v>2194.3150806039062</v>
      </c>
      <c r="IV39" s="101">
        <v>1494.2595335088879</v>
      </c>
      <c r="IW39" s="101">
        <v>1480.1612442504199</v>
      </c>
      <c r="IX39" s="101">
        <v>1599.1454693188459</v>
      </c>
      <c r="IY39" s="101">
        <v>1583.1727436337221</v>
      </c>
      <c r="IZ39" s="101">
        <v>1709.4376372155789</v>
      </c>
      <c r="JA39" s="101">
        <v>1638.1666057403152</v>
      </c>
      <c r="JB39" s="101">
        <v>1867.5321047817249</v>
      </c>
      <c r="JC39" s="13"/>
      <c r="JD39" s="17">
        <v>1801.7609544453137</v>
      </c>
      <c r="JE39" s="17">
        <v>1757.7767095720335</v>
      </c>
      <c r="JF39" s="17">
        <v>1853.0705637846318</v>
      </c>
      <c r="JG39" s="22">
        <v>1803.2383986936641</v>
      </c>
      <c r="JH39" s="22">
        <v>1905.3054917166937</v>
      </c>
      <c r="JI39" s="22">
        <v>1877.3531584873822</v>
      </c>
      <c r="JJ39" s="22">
        <v>1899.7839381714525</v>
      </c>
      <c r="JK39" s="101">
        <v>1705.6531076171179</v>
      </c>
      <c r="JL39" s="101">
        <v>1663.555889877719</v>
      </c>
      <c r="JM39" s="101">
        <v>1728.0400646207136</v>
      </c>
      <c r="JN39" s="101">
        <v>1680.3458161391434</v>
      </c>
      <c r="JO39" s="101">
        <v>1790.3873178746949</v>
      </c>
      <c r="JP39" s="101">
        <v>1781.3482360789451</v>
      </c>
      <c r="JQ39" s="101">
        <v>1730.7609366863981</v>
      </c>
      <c r="JR39" s="22">
        <v>1040.4246201143435</v>
      </c>
      <c r="JS39" s="22">
        <v>1032.6322924882816</v>
      </c>
      <c r="JT39" s="22">
        <v>1062.4132904218434</v>
      </c>
      <c r="JU39" s="22">
        <v>1053.5849347725987</v>
      </c>
      <c r="JV39" s="22">
        <v>1166.1367242187212</v>
      </c>
      <c r="JW39" s="22">
        <v>1161.3508170557545</v>
      </c>
      <c r="JX39" s="22">
        <v>1272.7443750595271</v>
      </c>
      <c r="JY39" s="101">
        <v>949.39745851441478</v>
      </c>
      <c r="JZ39" s="101">
        <v>948.75371703043868</v>
      </c>
      <c r="KA39" s="101">
        <v>945.00667357476812</v>
      </c>
      <c r="KB39" s="101">
        <v>944.27734351583865</v>
      </c>
      <c r="KC39" s="101">
        <v>1048.194757136929</v>
      </c>
      <c r="KD39" s="101">
        <v>1060.9875431488626</v>
      </c>
      <c r="KE39" s="101">
        <v>1108.4030725750076</v>
      </c>
      <c r="KF39" s="13"/>
    </row>
    <row r="40" spans="2:292">
      <c r="AE40" s="75"/>
      <c r="BH40" s="75"/>
      <c r="CK40" s="75"/>
      <c r="DN40" s="75"/>
      <c r="EQ40" s="75"/>
      <c r="FT40" s="75"/>
      <c r="GW40" s="75"/>
      <c r="HZ40" s="75"/>
      <c r="JC40" s="75"/>
    </row>
    <row r="41" spans="2:292">
      <c r="B41" s="4" t="s">
        <v>23</v>
      </c>
      <c r="C41" s="125">
        <f>$C$55</f>
        <v>1</v>
      </c>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20"/>
      <c r="AF41" s="125">
        <f>$C$56</f>
        <v>2</v>
      </c>
      <c r="AG41" s="126"/>
      <c r="AH41" s="126"/>
      <c r="AI41" s="126"/>
      <c r="AJ41" s="126"/>
      <c r="AK41" s="126"/>
      <c r="AL41" s="126"/>
      <c r="AM41" s="126"/>
      <c r="AN41" s="126"/>
      <c r="AO41" s="126"/>
      <c r="AP41" s="126"/>
      <c r="AQ41" s="126"/>
      <c r="AR41" s="126"/>
      <c r="AS41" s="126"/>
      <c r="AT41" s="126"/>
      <c r="AU41" s="126"/>
      <c r="AV41" s="126"/>
      <c r="AW41" s="126"/>
      <c r="AX41" s="126"/>
      <c r="AY41" s="126"/>
      <c r="AZ41" s="126"/>
      <c r="BA41" s="126"/>
      <c r="BB41" s="126"/>
      <c r="BC41" s="126"/>
      <c r="BD41" s="126"/>
      <c r="BE41" s="126"/>
      <c r="BF41" s="126"/>
      <c r="BG41" s="126"/>
      <c r="BH41" s="20"/>
      <c r="BI41" s="125">
        <f>$C$57</f>
        <v>3</v>
      </c>
      <c r="BJ41" s="126"/>
      <c r="BK41" s="126"/>
      <c r="BL41" s="126"/>
      <c r="BM41" s="126"/>
      <c r="BN41" s="126"/>
      <c r="BO41" s="126"/>
      <c r="BP41" s="126"/>
      <c r="BQ41" s="126"/>
      <c r="BR41" s="126"/>
      <c r="BS41" s="126"/>
      <c r="BT41" s="126"/>
      <c r="BU41" s="126"/>
      <c r="BV41" s="126"/>
      <c r="BW41" s="126"/>
      <c r="BX41" s="126"/>
      <c r="BY41" s="126"/>
      <c r="BZ41" s="126"/>
      <c r="CA41" s="126"/>
      <c r="CB41" s="126"/>
      <c r="CC41" s="126"/>
      <c r="CD41" s="126"/>
      <c r="CE41" s="126"/>
      <c r="CF41" s="126"/>
      <c r="CG41" s="126"/>
      <c r="CH41" s="126"/>
      <c r="CI41" s="126"/>
      <c r="CJ41" s="126"/>
      <c r="CK41" s="20"/>
      <c r="CL41" s="125">
        <f>$C$58</f>
        <v>4</v>
      </c>
      <c r="CM41" s="126"/>
      <c r="CN41" s="126"/>
      <c r="CO41" s="126"/>
      <c r="CP41" s="126"/>
      <c r="CQ41" s="126"/>
      <c r="CR41" s="126"/>
      <c r="CS41" s="126"/>
      <c r="CT41" s="126"/>
      <c r="CU41" s="126"/>
      <c r="CV41" s="126"/>
      <c r="CW41" s="126"/>
      <c r="CX41" s="126"/>
      <c r="CY41" s="126"/>
      <c r="CZ41" s="126"/>
      <c r="DA41" s="126"/>
      <c r="DB41" s="126"/>
      <c r="DC41" s="126"/>
      <c r="DD41" s="126"/>
      <c r="DE41" s="126"/>
      <c r="DF41" s="126"/>
      <c r="DG41" s="126"/>
      <c r="DH41" s="126"/>
      <c r="DI41" s="126"/>
      <c r="DJ41" s="126"/>
      <c r="DK41" s="126"/>
      <c r="DL41" s="126"/>
      <c r="DM41" s="126"/>
      <c r="DN41" s="11"/>
      <c r="DO41" s="125">
        <f>$C$59</f>
        <v>5</v>
      </c>
      <c r="DP41" s="126"/>
      <c r="DQ41" s="126"/>
      <c r="DR41" s="126"/>
      <c r="DS41" s="126"/>
      <c r="DT41" s="126"/>
      <c r="DU41" s="126"/>
      <c r="DV41" s="126"/>
      <c r="DW41" s="126"/>
      <c r="DX41" s="126"/>
      <c r="DY41" s="126"/>
      <c r="DZ41" s="126"/>
      <c r="EA41" s="126"/>
      <c r="EB41" s="126"/>
      <c r="EC41" s="126"/>
      <c r="ED41" s="126"/>
      <c r="EE41" s="126"/>
      <c r="EF41" s="126"/>
      <c r="EG41" s="126"/>
      <c r="EH41" s="126"/>
      <c r="EI41" s="126"/>
      <c r="EJ41" s="126"/>
      <c r="EK41" s="126"/>
      <c r="EL41" s="126"/>
      <c r="EM41" s="126"/>
      <c r="EN41" s="126"/>
      <c r="EO41" s="126"/>
      <c r="EP41" s="126"/>
      <c r="EQ41" s="12"/>
      <c r="ER41" s="125">
        <f>$C$60</f>
        <v>6</v>
      </c>
      <c r="ES41" s="126"/>
      <c r="ET41" s="126"/>
      <c r="EU41" s="126"/>
      <c r="EV41" s="126"/>
      <c r="EW41" s="126"/>
      <c r="EX41" s="126"/>
      <c r="EY41" s="126"/>
      <c r="EZ41" s="126"/>
      <c r="FA41" s="126"/>
      <c r="FB41" s="126"/>
      <c r="FC41" s="126"/>
      <c r="FD41" s="126"/>
      <c r="FE41" s="126"/>
      <c r="FF41" s="126"/>
      <c r="FG41" s="126"/>
      <c r="FH41" s="126"/>
      <c r="FI41" s="126"/>
      <c r="FJ41" s="126"/>
      <c r="FK41" s="126"/>
      <c r="FL41" s="126"/>
      <c r="FM41" s="126"/>
      <c r="FN41" s="126"/>
      <c r="FO41" s="126"/>
      <c r="FP41" s="126"/>
      <c r="FQ41" s="126"/>
      <c r="FR41" s="126"/>
      <c r="FS41" s="126"/>
      <c r="FT41" s="12"/>
      <c r="FU41" s="125">
        <f>$C$61</f>
        <v>11</v>
      </c>
      <c r="FV41" s="126"/>
      <c r="FW41" s="126"/>
      <c r="FX41" s="126"/>
      <c r="FY41" s="126"/>
      <c r="FZ41" s="126"/>
      <c r="GA41" s="126"/>
      <c r="GB41" s="126"/>
      <c r="GC41" s="126"/>
      <c r="GD41" s="126"/>
      <c r="GE41" s="126"/>
      <c r="GF41" s="126"/>
      <c r="GG41" s="126"/>
      <c r="GH41" s="126"/>
      <c r="GI41" s="126"/>
      <c r="GJ41" s="126"/>
      <c r="GK41" s="126"/>
      <c r="GL41" s="126"/>
      <c r="GM41" s="126"/>
      <c r="GN41" s="126"/>
      <c r="GO41" s="126"/>
      <c r="GP41" s="126"/>
      <c r="GQ41" s="126"/>
      <c r="GR41" s="126"/>
      <c r="GS41" s="126"/>
      <c r="GT41" s="126"/>
      <c r="GU41" s="126"/>
      <c r="GV41" s="126"/>
      <c r="GW41" s="12"/>
      <c r="GX41" s="125">
        <f>$C$62</f>
        <v>12</v>
      </c>
      <c r="GY41" s="126"/>
      <c r="GZ41" s="126"/>
      <c r="HA41" s="126"/>
      <c r="HB41" s="126"/>
      <c r="HC41" s="126"/>
      <c r="HD41" s="126"/>
      <c r="HE41" s="126"/>
      <c r="HF41" s="126"/>
      <c r="HG41" s="126"/>
      <c r="HH41" s="126"/>
      <c r="HI41" s="126"/>
      <c r="HJ41" s="126"/>
      <c r="HK41" s="126"/>
      <c r="HL41" s="126"/>
      <c r="HM41" s="126"/>
      <c r="HN41" s="126"/>
      <c r="HO41" s="126"/>
      <c r="HP41" s="126"/>
      <c r="HQ41" s="126"/>
      <c r="HR41" s="126"/>
      <c r="HS41" s="126"/>
      <c r="HT41" s="126"/>
      <c r="HU41" s="126"/>
      <c r="HV41" s="126"/>
      <c r="HW41" s="126"/>
      <c r="HX41" s="126"/>
      <c r="HY41" s="126"/>
      <c r="HZ41" s="12"/>
      <c r="IA41" s="125">
        <f>$C$63</f>
        <v>13</v>
      </c>
      <c r="IB41" s="126"/>
      <c r="IC41" s="126"/>
      <c r="ID41" s="126"/>
      <c r="IE41" s="126"/>
      <c r="IF41" s="126"/>
      <c r="IG41" s="126"/>
      <c r="IH41" s="126"/>
      <c r="II41" s="126"/>
      <c r="IJ41" s="126"/>
      <c r="IK41" s="126"/>
      <c r="IL41" s="126"/>
      <c r="IM41" s="126"/>
      <c r="IN41" s="126"/>
      <c r="IO41" s="126"/>
      <c r="IP41" s="126"/>
      <c r="IQ41" s="126"/>
      <c r="IR41" s="126"/>
      <c r="IS41" s="126"/>
      <c r="IT41" s="126"/>
      <c r="IU41" s="126"/>
      <c r="IV41" s="126"/>
      <c r="IW41" s="126"/>
      <c r="IX41" s="126"/>
      <c r="IY41" s="126"/>
      <c r="IZ41" s="126"/>
      <c r="JA41" s="126"/>
      <c r="JB41" s="126"/>
      <c r="JC41" s="12"/>
      <c r="JD41" s="125">
        <f>$C$64</f>
        <v>16</v>
      </c>
      <c r="JE41" s="126"/>
      <c r="JF41" s="126"/>
      <c r="JG41" s="126"/>
      <c r="JH41" s="126"/>
      <c r="JI41" s="126"/>
      <c r="JJ41" s="126"/>
      <c r="JK41" s="126"/>
      <c r="JL41" s="126"/>
      <c r="JM41" s="126"/>
      <c r="JN41" s="126"/>
      <c r="JO41" s="126"/>
      <c r="JP41" s="126"/>
      <c r="JQ41" s="126"/>
      <c r="JR41" s="126"/>
      <c r="JS41" s="126"/>
      <c r="JT41" s="126"/>
      <c r="JU41" s="126"/>
      <c r="JV41" s="126"/>
      <c r="JW41" s="126"/>
      <c r="JX41" s="126"/>
      <c r="JY41" s="126"/>
      <c r="JZ41" s="126"/>
      <c r="KA41" s="126"/>
      <c r="KB41" s="126"/>
      <c r="KC41" s="126"/>
      <c r="KD41" s="126"/>
      <c r="KE41" s="126"/>
    </row>
    <row r="42" spans="2:292">
      <c r="B42" s="4"/>
      <c r="C42" s="19" t="str">
        <f>$C$3</f>
        <v>Tiered (E1)-No-No</v>
      </c>
      <c r="D42" s="19" t="str">
        <f>$D$3</f>
        <v>Tiered (E1 - All-Electric)-No-No</v>
      </c>
      <c r="E42" s="19" t="str">
        <f>$E$3</f>
        <v>Time of Use (E-TOU-C)-No-No</v>
      </c>
      <c r="F42" s="19" t="str">
        <f>$F$3</f>
        <v>Time of Use (E-TOU-C - All-Electric)-No-No</v>
      </c>
      <c r="G42" s="19" t="str">
        <f>$G$3</f>
        <v>Time of Use (E-TOU-B)-No-No</v>
      </c>
      <c r="H42" s="19" t="str">
        <f>$H$3</f>
        <v>Time of Use (E-TOU-D)-No-No</v>
      </c>
      <c r="I42" s="19" t="str">
        <f>$I$3</f>
        <v>Electric Vehicle (EV-2A)-No-No</v>
      </c>
      <c r="J42" s="19" t="str">
        <f>$J$3</f>
        <v>Tiered (E1)-No-Yes</v>
      </c>
      <c r="K42" s="19" t="str">
        <f>$K$3</f>
        <v>Tiered (E1 - All-Electric)-No-Yes</v>
      </c>
      <c r="L42" s="19" t="str">
        <f>$L$3</f>
        <v>Time of Use (E-TOU-C)-No-Yes</v>
      </c>
      <c r="M42" s="19" t="str">
        <f>$M$3</f>
        <v>Time of Use (E-TOU-C - All-Electric)-No-Yes</v>
      </c>
      <c r="N42" s="19" t="str">
        <f>$N$3</f>
        <v>Time of Use (E-TOU-B)-No-Yes</v>
      </c>
      <c r="O42" s="19" t="str">
        <f>$O$3</f>
        <v>Time of Use (E-TOU-D)-No-Yes</v>
      </c>
      <c r="P42" s="19" t="str">
        <f>$P$3</f>
        <v>Electric Vehicle (EV-2A)-No-Yes</v>
      </c>
      <c r="Q42" s="19" t="str">
        <f>$Q$3</f>
        <v>Tiered (E1)-Yes-No</v>
      </c>
      <c r="R42" s="19" t="str">
        <f>$R$3</f>
        <v>Tiered (E1 - All-Electric)-Yes-No</v>
      </c>
      <c r="S42" s="19" t="str">
        <f>$S$3</f>
        <v>Time of Use (E-TOU-C)-Yes-No</v>
      </c>
      <c r="T42" s="19" t="str">
        <f>$T$3</f>
        <v>Time of Use (E-TOU-C - All-Electric)-Yes-No</v>
      </c>
      <c r="U42" s="19" t="str">
        <f>$U$3</f>
        <v>Time of Use (E-TOU-B)-Yes-No</v>
      </c>
      <c r="V42" s="19" t="str">
        <f>$V$3</f>
        <v>Time of Use (E-TOU-D)-Yes-No</v>
      </c>
      <c r="W42" s="19" t="str">
        <f>$W$3</f>
        <v>Electric Vehicle (EV-2A)-Yes-No</v>
      </c>
      <c r="X42" s="19" t="str">
        <f>$X$3</f>
        <v>Tiered (E1)-Yes-Yes</v>
      </c>
      <c r="Y42" s="19" t="str">
        <f>$Y$3</f>
        <v>Tiered (E1 - All-Electric)-Yes-Yes</v>
      </c>
      <c r="Z42" s="19" t="str">
        <f>$Z$3</f>
        <v>Time of Use (E-TOU-C)-Yes-Yes</v>
      </c>
      <c r="AA42" s="19" t="str">
        <f>$AA$3</f>
        <v>Time of Use (E-TOU-C - All-Electric)-Yes-Yes</v>
      </c>
      <c r="AB42" s="19" t="str">
        <f>$AB$3</f>
        <v>Time of Use (E-TOU-B)-Yes-Yes</v>
      </c>
      <c r="AC42" s="19" t="str">
        <f>$AC$3</f>
        <v>Time of Use (E-TOU-D)-Yes-Yes</v>
      </c>
      <c r="AD42" s="19" t="str">
        <f>$AD$3</f>
        <v>Electric Vehicle (EV-2A)-Yes-Yes</v>
      </c>
      <c r="AE42" s="9"/>
      <c r="AF42" s="19" t="str">
        <f>$C$3</f>
        <v>Tiered (E1)-No-No</v>
      </c>
      <c r="AG42" s="19" t="str">
        <f>$D$3</f>
        <v>Tiered (E1 - All-Electric)-No-No</v>
      </c>
      <c r="AH42" s="19" t="str">
        <f>$E$3</f>
        <v>Time of Use (E-TOU-C)-No-No</v>
      </c>
      <c r="AI42" s="19" t="str">
        <f>$F$3</f>
        <v>Time of Use (E-TOU-C - All-Electric)-No-No</v>
      </c>
      <c r="AJ42" s="19" t="str">
        <f>$G$3</f>
        <v>Time of Use (E-TOU-B)-No-No</v>
      </c>
      <c r="AK42" s="19" t="str">
        <f>$H$3</f>
        <v>Time of Use (E-TOU-D)-No-No</v>
      </c>
      <c r="AL42" s="19" t="str">
        <f>$I$3</f>
        <v>Electric Vehicle (EV-2A)-No-No</v>
      </c>
      <c r="AM42" s="19" t="str">
        <f>$J$3</f>
        <v>Tiered (E1)-No-Yes</v>
      </c>
      <c r="AN42" s="19" t="str">
        <f>$K$3</f>
        <v>Tiered (E1 - All-Electric)-No-Yes</v>
      </c>
      <c r="AO42" s="19" t="str">
        <f>$L$3</f>
        <v>Time of Use (E-TOU-C)-No-Yes</v>
      </c>
      <c r="AP42" s="19" t="str">
        <f>$M$3</f>
        <v>Time of Use (E-TOU-C - All-Electric)-No-Yes</v>
      </c>
      <c r="AQ42" s="19" t="str">
        <f>$N$3</f>
        <v>Time of Use (E-TOU-B)-No-Yes</v>
      </c>
      <c r="AR42" s="19" t="str">
        <f>$O$3</f>
        <v>Time of Use (E-TOU-D)-No-Yes</v>
      </c>
      <c r="AS42" s="19" t="str">
        <f>$P$3</f>
        <v>Electric Vehicle (EV-2A)-No-Yes</v>
      </c>
      <c r="AT42" s="19" t="str">
        <f>$Q$3</f>
        <v>Tiered (E1)-Yes-No</v>
      </c>
      <c r="AU42" s="19" t="str">
        <f>$R$3</f>
        <v>Tiered (E1 - All-Electric)-Yes-No</v>
      </c>
      <c r="AV42" s="19" t="str">
        <f>$S$3</f>
        <v>Time of Use (E-TOU-C)-Yes-No</v>
      </c>
      <c r="AW42" s="19" t="str">
        <f>$T$3</f>
        <v>Time of Use (E-TOU-C - All-Electric)-Yes-No</v>
      </c>
      <c r="AX42" s="19" t="str">
        <f>$U$3</f>
        <v>Time of Use (E-TOU-B)-Yes-No</v>
      </c>
      <c r="AY42" s="19" t="str">
        <f>$V$3</f>
        <v>Time of Use (E-TOU-D)-Yes-No</v>
      </c>
      <c r="AZ42" s="19" t="str">
        <f>$W$3</f>
        <v>Electric Vehicle (EV-2A)-Yes-No</v>
      </c>
      <c r="BA42" s="19" t="str">
        <f>$X$3</f>
        <v>Tiered (E1)-Yes-Yes</v>
      </c>
      <c r="BB42" s="19" t="str">
        <f>$Y$3</f>
        <v>Tiered (E1 - All-Electric)-Yes-Yes</v>
      </c>
      <c r="BC42" s="19" t="str">
        <f>$Z$3</f>
        <v>Time of Use (E-TOU-C)-Yes-Yes</v>
      </c>
      <c r="BD42" s="19" t="str">
        <f>$AA$3</f>
        <v>Time of Use (E-TOU-C - All-Electric)-Yes-Yes</v>
      </c>
      <c r="BE42" s="19" t="str">
        <f>$AB$3</f>
        <v>Time of Use (E-TOU-B)-Yes-Yes</v>
      </c>
      <c r="BF42" s="19" t="str">
        <f>$AC$3</f>
        <v>Time of Use (E-TOU-D)-Yes-Yes</v>
      </c>
      <c r="BG42" s="19" t="str">
        <f>$AD$3</f>
        <v>Electric Vehicle (EV-2A)-Yes-Yes</v>
      </c>
      <c r="BH42" s="9"/>
      <c r="BI42" s="19" t="str">
        <f>$C$3</f>
        <v>Tiered (E1)-No-No</v>
      </c>
      <c r="BJ42" s="19" t="str">
        <f>$D$3</f>
        <v>Tiered (E1 - All-Electric)-No-No</v>
      </c>
      <c r="BK42" s="19" t="str">
        <f>$E$3</f>
        <v>Time of Use (E-TOU-C)-No-No</v>
      </c>
      <c r="BL42" s="19" t="str">
        <f>$F$3</f>
        <v>Time of Use (E-TOU-C - All-Electric)-No-No</v>
      </c>
      <c r="BM42" s="19" t="str">
        <f>$G$3</f>
        <v>Time of Use (E-TOU-B)-No-No</v>
      </c>
      <c r="BN42" s="19" t="str">
        <f>$H$3</f>
        <v>Time of Use (E-TOU-D)-No-No</v>
      </c>
      <c r="BO42" s="19" t="str">
        <f>$I$3</f>
        <v>Electric Vehicle (EV-2A)-No-No</v>
      </c>
      <c r="BP42" s="19" t="str">
        <f>$J$3</f>
        <v>Tiered (E1)-No-Yes</v>
      </c>
      <c r="BQ42" s="19" t="str">
        <f>$K$3</f>
        <v>Tiered (E1 - All-Electric)-No-Yes</v>
      </c>
      <c r="BR42" s="19" t="str">
        <f>$L$3</f>
        <v>Time of Use (E-TOU-C)-No-Yes</v>
      </c>
      <c r="BS42" s="19" t="str">
        <f>$M$3</f>
        <v>Time of Use (E-TOU-C - All-Electric)-No-Yes</v>
      </c>
      <c r="BT42" s="19" t="str">
        <f>$N$3</f>
        <v>Time of Use (E-TOU-B)-No-Yes</v>
      </c>
      <c r="BU42" s="19" t="str">
        <f>$O$3</f>
        <v>Time of Use (E-TOU-D)-No-Yes</v>
      </c>
      <c r="BV42" s="19" t="str">
        <f>$P$3</f>
        <v>Electric Vehicle (EV-2A)-No-Yes</v>
      </c>
      <c r="BW42" s="19" t="str">
        <f>$Q$3</f>
        <v>Tiered (E1)-Yes-No</v>
      </c>
      <c r="BX42" s="19" t="str">
        <f>$R$3</f>
        <v>Tiered (E1 - All-Electric)-Yes-No</v>
      </c>
      <c r="BY42" s="19" t="str">
        <f>$S$3</f>
        <v>Time of Use (E-TOU-C)-Yes-No</v>
      </c>
      <c r="BZ42" s="19" t="str">
        <f>$T$3</f>
        <v>Time of Use (E-TOU-C - All-Electric)-Yes-No</v>
      </c>
      <c r="CA42" s="19" t="str">
        <f>$U$3</f>
        <v>Time of Use (E-TOU-B)-Yes-No</v>
      </c>
      <c r="CB42" s="19" t="str">
        <f>$V$3</f>
        <v>Time of Use (E-TOU-D)-Yes-No</v>
      </c>
      <c r="CC42" s="19" t="str">
        <f>$W$3</f>
        <v>Electric Vehicle (EV-2A)-Yes-No</v>
      </c>
      <c r="CD42" s="19" t="str">
        <f>$X$3</f>
        <v>Tiered (E1)-Yes-Yes</v>
      </c>
      <c r="CE42" s="19" t="str">
        <f>$Y$3</f>
        <v>Tiered (E1 - All-Electric)-Yes-Yes</v>
      </c>
      <c r="CF42" s="19" t="str">
        <f>$Z$3</f>
        <v>Time of Use (E-TOU-C)-Yes-Yes</v>
      </c>
      <c r="CG42" s="19" t="str">
        <f>$AA$3</f>
        <v>Time of Use (E-TOU-C - All-Electric)-Yes-Yes</v>
      </c>
      <c r="CH42" s="19" t="str">
        <f>$AB$3</f>
        <v>Time of Use (E-TOU-B)-Yes-Yes</v>
      </c>
      <c r="CI42" s="19" t="str">
        <f>$AC$3</f>
        <v>Time of Use (E-TOU-D)-Yes-Yes</v>
      </c>
      <c r="CJ42" s="19" t="str">
        <f>$AD$3</f>
        <v>Electric Vehicle (EV-2A)-Yes-Yes</v>
      </c>
      <c r="CK42" s="9"/>
      <c r="CL42" s="19" t="str">
        <f>$C$3</f>
        <v>Tiered (E1)-No-No</v>
      </c>
      <c r="CM42" s="19" t="str">
        <f>$D$3</f>
        <v>Tiered (E1 - All-Electric)-No-No</v>
      </c>
      <c r="CN42" s="19" t="str">
        <f>$E$3</f>
        <v>Time of Use (E-TOU-C)-No-No</v>
      </c>
      <c r="CO42" s="19" t="str">
        <f>$F$3</f>
        <v>Time of Use (E-TOU-C - All-Electric)-No-No</v>
      </c>
      <c r="CP42" s="19" t="str">
        <f>$G$3</f>
        <v>Time of Use (E-TOU-B)-No-No</v>
      </c>
      <c r="CQ42" s="19" t="str">
        <f>$H$3</f>
        <v>Time of Use (E-TOU-D)-No-No</v>
      </c>
      <c r="CR42" s="19" t="str">
        <f>$I$3</f>
        <v>Electric Vehicle (EV-2A)-No-No</v>
      </c>
      <c r="CS42" s="19" t="str">
        <f>$J$3</f>
        <v>Tiered (E1)-No-Yes</v>
      </c>
      <c r="CT42" s="19" t="str">
        <f>$K$3</f>
        <v>Tiered (E1 - All-Electric)-No-Yes</v>
      </c>
      <c r="CU42" s="19" t="str">
        <f>$L$3</f>
        <v>Time of Use (E-TOU-C)-No-Yes</v>
      </c>
      <c r="CV42" s="19" t="str">
        <f>$M$3</f>
        <v>Time of Use (E-TOU-C - All-Electric)-No-Yes</v>
      </c>
      <c r="CW42" s="19" t="str">
        <f>$N$3</f>
        <v>Time of Use (E-TOU-B)-No-Yes</v>
      </c>
      <c r="CX42" s="19" t="str">
        <f>$O$3</f>
        <v>Time of Use (E-TOU-D)-No-Yes</v>
      </c>
      <c r="CY42" s="19" t="str">
        <f>$P$3</f>
        <v>Electric Vehicle (EV-2A)-No-Yes</v>
      </c>
      <c r="CZ42" s="19" t="str">
        <f>$Q$3</f>
        <v>Tiered (E1)-Yes-No</v>
      </c>
      <c r="DA42" s="19" t="str">
        <f>$R$3</f>
        <v>Tiered (E1 - All-Electric)-Yes-No</v>
      </c>
      <c r="DB42" s="19" t="str">
        <f>$S$3</f>
        <v>Time of Use (E-TOU-C)-Yes-No</v>
      </c>
      <c r="DC42" s="19" t="str">
        <f>$T$3</f>
        <v>Time of Use (E-TOU-C - All-Electric)-Yes-No</v>
      </c>
      <c r="DD42" s="19" t="str">
        <f>$U$3</f>
        <v>Time of Use (E-TOU-B)-Yes-No</v>
      </c>
      <c r="DE42" s="19" t="str">
        <f>$V$3</f>
        <v>Time of Use (E-TOU-D)-Yes-No</v>
      </c>
      <c r="DF42" s="19" t="str">
        <f>$W$3</f>
        <v>Electric Vehicle (EV-2A)-Yes-No</v>
      </c>
      <c r="DG42" s="19" t="str">
        <f>$X$3</f>
        <v>Tiered (E1)-Yes-Yes</v>
      </c>
      <c r="DH42" s="19" t="str">
        <f>$Y$3</f>
        <v>Tiered (E1 - All-Electric)-Yes-Yes</v>
      </c>
      <c r="DI42" s="19" t="str">
        <f>$Z$3</f>
        <v>Time of Use (E-TOU-C)-Yes-Yes</v>
      </c>
      <c r="DJ42" s="19" t="str">
        <f>$AA$3</f>
        <v>Time of Use (E-TOU-C - All-Electric)-Yes-Yes</v>
      </c>
      <c r="DK42" s="19" t="str">
        <f>$AB$3</f>
        <v>Time of Use (E-TOU-B)-Yes-Yes</v>
      </c>
      <c r="DL42" s="19" t="str">
        <f>$AC$3</f>
        <v>Time of Use (E-TOU-D)-Yes-Yes</v>
      </c>
      <c r="DM42" s="19" t="str">
        <f>$AD$3</f>
        <v>Electric Vehicle (EV-2A)-Yes-Yes</v>
      </c>
      <c r="DN42" s="9"/>
      <c r="DO42" s="19" t="str">
        <f>$C$3</f>
        <v>Tiered (E1)-No-No</v>
      </c>
      <c r="DP42" s="19" t="str">
        <f>$D$3</f>
        <v>Tiered (E1 - All-Electric)-No-No</v>
      </c>
      <c r="DQ42" s="19" t="str">
        <f>$E$3</f>
        <v>Time of Use (E-TOU-C)-No-No</v>
      </c>
      <c r="DR42" s="19" t="str">
        <f>$F$3</f>
        <v>Time of Use (E-TOU-C - All-Electric)-No-No</v>
      </c>
      <c r="DS42" s="19" t="str">
        <f>$G$3</f>
        <v>Time of Use (E-TOU-B)-No-No</v>
      </c>
      <c r="DT42" s="19" t="str">
        <f>$H$3</f>
        <v>Time of Use (E-TOU-D)-No-No</v>
      </c>
      <c r="DU42" s="19" t="str">
        <f>$I$3</f>
        <v>Electric Vehicle (EV-2A)-No-No</v>
      </c>
      <c r="DV42" s="19" t="str">
        <f>$J$3</f>
        <v>Tiered (E1)-No-Yes</v>
      </c>
      <c r="DW42" s="19" t="str">
        <f>$K$3</f>
        <v>Tiered (E1 - All-Electric)-No-Yes</v>
      </c>
      <c r="DX42" s="19" t="str">
        <f>$L$3</f>
        <v>Time of Use (E-TOU-C)-No-Yes</v>
      </c>
      <c r="DY42" s="19" t="str">
        <f>$M$3</f>
        <v>Time of Use (E-TOU-C - All-Electric)-No-Yes</v>
      </c>
      <c r="DZ42" s="19" t="str">
        <f>$N$3</f>
        <v>Time of Use (E-TOU-B)-No-Yes</v>
      </c>
      <c r="EA42" s="19" t="str">
        <f>$O$3</f>
        <v>Time of Use (E-TOU-D)-No-Yes</v>
      </c>
      <c r="EB42" s="19" t="str">
        <f>$P$3</f>
        <v>Electric Vehicle (EV-2A)-No-Yes</v>
      </c>
      <c r="EC42" s="19" t="str">
        <f>$Q$3</f>
        <v>Tiered (E1)-Yes-No</v>
      </c>
      <c r="ED42" s="19" t="str">
        <f>$R$3</f>
        <v>Tiered (E1 - All-Electric)-Yes-No</v>
      </c>
      <c r="EE42" s="19" t="str">
        <f>$S$3</f>
        <v>Time of Use (E-TOU-C)-Yes-No</v>
      </c>
      <c r="EF42" s="19" t="str">
        <f>$T$3</f>
        <v>Time of Use (E-TOU-C - All-Electric)-Yes-No</v>
      </c>
      <c r="EG42" s="19" t="str">
        <f>$U$3</f>
        <v>Time of Use (E-TOU-B)-Yes-No</v>
      </c>
      <c r="EH42" s="19" t="str">
        <f>$V$3</f>
        <v>Time of Use (E-TOU-D)-Yes-No</v>
      </c>
      <c r="EI42" s="19" t="str">
        <f>$W$3</f>
        <v>Electric Vehicle (EV-2A)-Yes-No</v>
      </c>
      <c r="EJ42" s="19" t="str">
        <f>$X$3</f>
        <v>Tiered (E1)-Yes-Yes</v>
      </c>
      <c r="EK42" s="19" t="str">
        <f>$Y$3</f>
        <v>Tiered (E1 - All-Electric)-Yes-Yes</v>
      </c>
      <c r="EL42" s="19" t="str">
        <f>$Z$3</f>
        <v>Time of Use (E-TOU-C)-Yes-Yes</v>
      </c>
      <c r="EM42" s="19" t="str">
        <f>$AA$3</f>
        <v>Time of Use (E-TOU-C - All-Electric)-Yes-Yes</v>
      </c>
      <c r="EN42" s="19" t="str">
        <f>$AB$3</f>
        <v>Time of Use (E-TOU-B)-Yes-Yes</v>
      </c>
      <c r="EO42" s="19" t="str">
        <f>$AC$3</f>
        <v>Time of Use (E-TOU-D)-Yes-Yes</v>
      </c>
      <c r="EP42" s="19" t="str">
        <f>$AD$3</f>
        <v>Electric Vehicle (EV-2A)-Yes-Yes</v>
      </c>
      <c r="EQ42" s="9"/>
      <c r="ER42" s="19" t="str">
        <f>$C$3</f>
        <v>Tiered (E1)-No-No</v>
      </c>
      <c r="ES42" s="19" t="str">
        <f>$D$3</f>
        <v>Tiered (E1 - All-Electric)-No-No</v>
      </c>
      <c r="ET42" s="19" t="str">
        <f>$E$3</f>
        <v>Time of Use (E-TOU-C)-No-No</v>
      </c>
      <c r="EU42" s="19" t="str">
        <f>$F$3</f>
        <v>Time of Use (E-TOU-C - All-Electric)-No-No</v>
      </c>
      <c r="EV42" s="19" t="str">
        <f>$G$3</f>
        <v>Time of Use (E-TOU-B)-No-No</v>
      </c>
      <c r="EW42" s="19" t="str">
        <f>$H$3</f>
        <v>Time of Use (E-TOU-D)-No-No</v>
      </c>
      <c r="EX42" s="19" t="str">
        <f>$I$3</f>
        <v>Electric Vehicle (EV-2A)-No-No</v>
      </c>
      <c r="EY42" s="19" t="str">
        <f>$J$3</f>
        <v>Tiered (E1)-No-Yes</v>
      </c>
      <c r="EZ42" s="19" t="str">
        <f>$K$3</f>
        <v>Tiered (E1 - All-Electric)-No-Yes</v>
      </c>
      <c r="FA42" s="19" t="str">
        <f>$L$3</f>
        <v>Time of Use (E-TOU-C)-No-Yes</v>
      </c>
      <c r="FB42" s="19" t="str">
        <f>$M$3</f>
        <v>Time of Use (E-TOU-C - All-Electric)-No-Yes</v>
      </c>
      <c r="FC42" s="19" t="str">
        <f>$N$3</f>
        <v>Time of Use (E-TOU-B)-No-Yes</v>
      </c>
      <c r="FD42" s="19" t="str">
        <f>$O$3</f>
        <v>Time of Use (E-TOU-D)-No-Yes</v>
      </c>
      <c r="FE42" s="19" t="str">
        <f>$P$3</f>
        <v>Electric Vehicle (EV-2A)-No-Yes</v>
      </c>
      <c r="FF42" s="19" t="str">
        <f>$Q$3</f>
        <v>Tiered (E1)-Yes-No</v>
      </c>
      <c r="FG42" s="19" t="str">
        <f>$R$3</f>
        <v>Tiered (E1 - All-Electric)-Yes-No</v>
      </c>
      <c r="FH42" s="19" t="str">
        <f>$S$3</f>
        <v>Time of Use (E-TOU-C)-Yes-No</v>
      </c>
      <c r="FI42" s="19" t="str">
        <f>$T$3</f>
        <v>Time of Use (E-TOU-C - All-Electric)-Yes-No</v>
      </c>
      <c r="FJ42" s="19" t="str">
        <f>$U$3</f>
        <v>Time of Use (E-TOU-B)-Yes-No</v>
      </c>
      <c r="FK42" s="19" t="str">
        <f>$V$3</f>
        <v>Time of Use (E-TOU-D)-Yes-No</v>
      </c>
      <c r="FL42" s="19" t="str">
        <f>$W$3</f>
        <v>Electric Vehicle (EV-2A)-Yes-No</v>
      </c>
      <c r="FM42" s="19" t="str">
        <f>$X$3</f>
        <v>Tiered (E1)-Yes-Yes</v>
      </c>
      <c r="FN42" s="19" t="str">
        <f>$Y$3</f>
        <v>Tiered (E1 - All-Electric)-Yes-Yes</v>
      </c>
      <c r="FO42" s="19" t="str">
        <f>$Z$3</f>
        <v>Time of Use (E-TOU-C)-Yes-Yes</v>
      </c>
      <c r="FP42" s="19" t="str">
        <f>$AA$3</f>
        <v>Time of Use (E-TOU-C - All-Electric)-Yes-Yes</v>
      </c>
      <c r="FQ42" s="19" t="str">
        <f>$AB$3</f>
        <v>Time of Use (E-TOU-B)-Yes-Yes</v>
      </c>
      <c r="FR42" s="19" t="str">
        <f>$AC$3</f>
        <v>Time of Use (E-TOU-D)-Yes-Yes</v>
      </c>
      <c r="FS42" s="19" t="str">
        <f>$AD$3</f>
        <v>Electric Vehicle (EV-2A)-Yes-Yes</v>
      </c>
      <c r="FT42" s="9"/>
      <c r="FU42" s="19" t="str">
        <f>$C$3</f>
        <v>Tiered (E1)-No-No</v>
      </c>
      <c r="FV42" s="19" t="str">
        <f>$D$3</f>
        <v>Tiered (E1 - All-Electric)-No-No</v>
      </c>
      <c r="FW42" s="19" t="str">
        <f>$E$3</f>
        <v>Time of Use (E-TOU-C)-No-No</v>
      </c>
      <c r="FX42" s="19" t="str">
        <f>$F$3</f>
        <v>Time of Use (E-TOU-C - All-Electric)-No-No</v>
      </c>
      <c r="FY42" s="19" t="str">
        <f>$G$3</f>
        <v>Time of Use (E-TOU-B)-No-No</v>
      </c>
      <c r="FZ42" s="19" t="str">
        <f>$H$3</f>
        <v>Time of Use (E-TOU-D)-No-No</v>
      </c>
      <c r="GA42" s="19" t="str">
        <f>$I$3</f>
        <v>Electric Vehicle (EV-2A)-No-No</v>
      </c>
      <c r="GB42" s="19" t="str">
        <f>$J$3</f>
        <v>Tiered (E1)-No-Yes</v>
      </c>
      <c r="GC42" s="19" t="str">
        <f>$K$3</f>
        <v>Tiered (E1 - All-Electric)-No-Yes</v>
      </c>
      <c r="GD42" s="19" t="str">
        <f>$L$3</f>
        <v>Time of Use (E-TOU-C)-No-Yes</v>
      </c>
      <c r="GE42" s="19" t="str">
        <f>$M$3</f>
        <v>Time of Use (E-TOU-C - All-Electric)-No-Yes</v>
      </c>
      <c r="GF42" s="19" t="str">
        <f>$N$3</f>
        <v>Time of Use (E-TOU-B)-No-Yes</v>
      </c>
      <c r="GG42" s="19" t="str">
        <f>$O$3</f>
        <v>Time of Use (E-TOU-D)-No-Yes</v>
      </c>
      <c r="GH42" s="19" t="str">
        <f>$P$3</f>
        <v>Electric Vehicle (EV-2A)-No-Yes</v>
      </c>
      <c r="GI42" s="19" t="str">
        <f>$Q$3</f>
        <v>Tiered (E1)-Yes-No</v>
      </c>
      <c r="GJ42" s="19" t="str">
        <f>$R$3</f>
        <v>Tiered (E1 - All-Electric)-Yes-No</v>
      </c>
      <c r="GK42" s="19" t="str">
        <f>$S$3</f>
        <v>Time of Use (E-TOU-C)-Yes-No</v>
      </c>
      <c r="GL42" s="19" t="str">
        <f>$T$3</f>
        <v>Time of Use (E-TOU-C - All-Electric)-Yes-No</v>
      </c>
      <c r="GM42" s="19" t="str">
        <f>$U$3</f>
        <v>Time of Use (E-TOU-B)-Yes-No</v>
      </c>
      <c r="GN42" s="19" t="str">
        <f>$V$3</f>
        <v>Time of Use (E-TOU-D)-Yes-No</v>
      </c>
      <c r="GO42" s="19" t="str">
        <f>$W$3</f>
        <v>Electric Vehicle (EV-2A)-Yes-No</v>
      </c>
      <c r="GP42" s="19" t="str">
        <f>$X$3</f>
        <v>Tiered (E1)-Yes-Yes</v>
      </c>
      <c r="GQ42" s="19" t="str">
        <f>$Y$3</f>
        <v>Tiered (E1 - All-Electric)-Yes-Yes</v>
      </c>
      <c r="GR42" s="19" t="str">
        <f>$Z$3</f>
        <v>Time of Use (E-TOU-C)-Yes-Yes</v>
      </c>
      <c r="GS42" s="19" t="str">
        <f>$AA$3</f>
        <v>Time of Use (E-TOU-C - All-Electric)-Yes-Yes</v>
      </c>
      <c r="GT42" s="19" t="str">
        <f>$AB$3</f>
        <v>Time of Use (E-TOU-B)-Yes-Yes</v>
      </c>
      <c r="GU42" s="19" t="str">
        <f>$AC$3</f>
        <v>Time of Use (E-TOU-D)-Yes-Yes</v>
      </c>
      <c r="GV42" s="19" t="str">
        <f>$AD$3</f>
        <v>Electric Vehicle (EV-2A)-Yes-Yes</v>
      </c>
      <c r="GW42" s="9"/>
      <c r="GX42" s="19" t="str">
        <f>$C$3</f>
        <v>Tiered (E1)-No-No</v>
      </c>
      <c r="GY42" s="19" t="str">
        <f>$D$3</f>
        <v>Tiered (E1 - All-Electric)-No-No</v>
      </c>
      <c r="GZ42" s="19" t="str">
        <f>$E$3</f>
        <v>Time of Use (E-TOU-C)-No-No</v>
      </c>
      <c r="HA42" s="19" t="str">
        <f>$F$3</f>
        <v>Time of Use (E-TOU-C - All-Electric)-No-No</v>
      </c>
      <c r="HB42" s="19" t="str">
        <f>$G$3</f>
        <v>Time of Use (E-TOU-B)-No-No</v>
      </c>
      <c r="HC42" s="19" t="str">
        <f>$H$3</f>
        <v>Time of Use (E-TOU-D)-No-No</v>
      </c>
      <c r="HD42" s="19" t="str">
        <f>$I$3</f>
        <v>Electric Vehicle (EV-2A)-No-No</v>
      </c>
      <c r="HE42" s="19" t="str">
        <f>$J$3</f>
        <v>Tiered (E1)-No-Yes</v>
      </c>
      <c r="HF42" s="19" t="str">
        <f>$K$3</f>
        <v>Tiered (E1 - All-Electric)-No-Yes</v>
      </c>
      <c r="HG42" s="19" t="str">
        <f>$L$3</f>
        <v>Time of Use (E-TOU-C)-No-Yes</v>
      </c>
      <c r="HH42" s="19" t="str">
        <f>$M$3</f>
        <v>Time of Use (E-TOU-C - All-Electric)-No-Yes</v>
      </c>
      <c r="HI42" s="19" t="str">
        <f>$N$3</f>
        <v>Time of Use (E-TOU-B)-No-Yes</v>
      </c>
      <c r="HJ42" s="19" t="str">
        <f>$O$3</f>
        <v>Time of Use (E-TOU-D)-No-Yes</v>
      </c>
      <c r="HK42" s="19" t="str">
        <f>$P$3</f>
        <v>Electric Vehicle (EV-2A)-No-Yes</v>
      </c>
      <c r="HL42" s="19" t="str">
        <f>$Q$3</f>
        <v>Tiered (E1)-Yes-No</v>
      </c>
      <c r="HM42" s="19" t="str">
        <f>$R$3</f>
        <v>Tiered (E1 - All-Electric)-Yes-No</v>
      </c>
      <c r="HN42" s="19" t="str">
        <f>$S$3</f>
        <v>Time of Use (E-TOU-C)-Yes-No</v>
      </c>
      <c r="HO42" s="19" t="str">
        <f>$T$3</f>
        <v>Time of Use (E-TOU-C - All-Electric)-Yes-No</v>
      </c>
      <c r="HP42" s="19" t="str">
        <f>$U$3</f>
        <v>Time of Use (E-TOU-B)-Yes-No</v>
      </c>
      <c r="HQ42" s="19" t="str">
        <f>$V$3</f>
        <v>Time of Use (E-TOU-D)-Yes-No</v>
      </c>
      <c r="HR42" s="19" t="str">
        <f>$W$3</f>
        <v>Electric Vehicle (EV-2A)-Yes-No</v>
      </c>
      <c r="HS42" s="19" t="str">
        <f>$X$3</f>
        <v>Tiered (E1)-Yes-Yes</v>
      </c>
      <c r="HT42" s="19" t="str">
        <f>$Y$3</f>
        <v>Tiered (E1 - All-Electric)-Yes-Yes</v>
      </c>
      <c r="HU42" s="19" t="str">
        <f>$Z$3</f>
        <v>Time of Use (E-TOU-C)-Yes-Yes</v>
      </c>
      <c r="HV42" s="19" t="str">
        <f>$AA$3</f>
        <v>Time of Use (E-TOU-C - All-Electric)-Yes-Yes</v>
      </c>
      <c r="HW42" s="19" t="str">
        <f>$AB$3</f>
        <v>Time of Use (E-TOU-B)-Yes-Yes</v>
      </c>
      <c r="HX42" s="19" t="str">
        <f>$AC$3</f>
        <v>Time of Use (E-TOU-D)-Yes-Yes</v>
      </c>
      <c r="HY42" s="19" t="str">
        <f>$AD$3</f>
        <v>Electric Vehicle (EV-2A)-Yes-Yes</v>
      </c>
      <c r="HZ42" s="9"/>
      <c r="IA42" s="19" t="str">
        <f>$C$3</f>
        <v>Tiered (E1)-No-No</v>
      </c>
      <c r="IB42" s="19" t="str">
        <f>$D$3</f>
        <v>Tiered (E1 - All-Electric)-No-No</v>
      </c>
      <c r="IC42" s="19" t="str">
        <f>$E$3</f>
        <v>Time of Use (E-TOU-C)-No-No</v>
      </c>
      <c r="ID42" s="19" t="str">
        <f>$F$3</f>
        <v>Time of Use (E-TOU-C - All-Electric)-No-No</v>
      </c>
      <c r="IE42" s="19" t="str">
        <f>$G$3</f>
        <v>Time of Use (E-TOU-B)-No-No</v>
      </c>
      <c r="IF42" s="19" t="str">
        <f>$H$3</f>
        <v>Time of Use (E-TOU-D)-No-No</v>
      </c>
      <c r="IG42" s="19" t="str">
        <f>$I$3</f>
        <v>Electric Vehicle (EV-2A)-No-No</v>
      </c>
      <c r="IH42" s="19" t="str">
        <f>$J$3</f>
        <v>Tiered (E1)-No-Yes</v>
      </c>
      <c r="II42" s="19" t="str">
        <f>$K$3</f>
        <v>Tiered (E1 - All-Electric)-No-Yes</v>
      </c>
      <c r="IJ42" s="19" t="str">
        <f>$L$3</f>
        <v>Time of Use (E-TOU-C)-No-Yes</v>
      </c>
      <c r="IK42" s="19" t="str">
        <f>$M$3</f>
        <v>Time of Use (E-TOU-C - All-Electric)-No-Yes</v>
      </c>
      <c r="IL42" s="19" t="str">
        <f>$N$3</f>
        <v>Time of Use (E-TOU-B)-No-Yes</v>
      </c>
      <c r="IM42" s="19" t="str">
        <f>$O$3</f>
        <v>Time of Use (E-TOU-D)-No-Yes</v>
      </c>
      <c r="IN42" s="19" t="str">
        <f>$P$3</f>
        <v>Electric Vehicle (EV-2A)-No-Yes</v>
      </c>
      <c r="IO42" s="19" t="str">
        <f>$Q$3</f>
        <v>Tiered (E1)-Yes-No</v>
      </c>
      <c r="IP42" s="19" t="str">
        <f>$R$3</f>
        <v>Tiered (E1 - All-Electric)-Yes-No</v>
      </c>
      <c r="IQ42" s="19" t="str">
        <f>$S$3</f>
        <v>Time of Use (E-TOU-C)-Yes-No</v>
      </c>
      <c r="IR42" s="19" t="str">
        <f>$T$3</f>
        <v>Time of Use (E-TOU-C - All-Electric)-Yes-No</v>
      </c>
      <c r="IS42" s="19" t="str">
        <f>$U$3</f>
        <v>Time of Use (E-TOU-B)-Yes-No</v>
      </c>
      <c r="IT42" s="19" t="str">
        <f>$V$3</f>
        <v>Time of Use (E-TOU-D)-Yes-No</v>
      </c>
      <c r="IU42" s="19" t="str">
        <f>$W$3</f>
        <v>Electric Vehicle (EV-2A)-Yes-No</v>
      </c>
      <c r="IV42" s="19" t="str">
        <f>$X$3</f>
        <v>Tiered (E1)-Yes-Yes</v>
      </c>
      <c r="IW42" s="19" t="str">
        <f>$Y$3</f>
        <v>Tiered (E1 - All-Electric)-Yes-Yes</v>
      </c>
      <c r="IX42" s="19" t="str">
        <f>$Z$3</f>
        <v>Time of Use (E-TOU-C)-Yes-Yes</v>
      </c>
      <c r="IY42" s="19" t="str">
        <f>$AA$3</f>
        <v>Time of Use (E-TOU-C - All-Electric)-Yes-Yes</v>
      </c>
      <c r="IZ42" s="19" t="str">
        <f>$AB$3</f>
        <v>Time of Use (E-TOU-B)-Yes-Yes</v>
      </c>
      <c r="JA42" s="19" t="str">
        <f>$AC$3</f>
        <v>Time of Use (E-TOU-D)-Yes-Yes</v>
      </c>
      <c r="JB42" s="19" t="str">
        <f>$AD$3</f>
        <v>Electric Vehicle (EV-2A)-Yes-Yes</v>
      </c>
      <c r="JC42" s="9"/>
      <c r="JD42" s="19" t="str">
        <f>$C$3</f>
        <v>Tiered (E1)-No-No</v>
      </c>
      <c r="JE42" s="19" t="str">
        <f>$D$3</f>
        <v>Tiered (E1 - All-Electric)-No-No</v>
      </c>
      <c r="JF42" s="19" t="str">
        <f>$E$3</f>
        <v>Time of Use (E-TOU-C)-No-No</v>
      </c>
      <c r="JG42" s="19" t="str">
        <f>$F$3</f>
        <v>Time of Use (E-TOU-C - All-Electric)-No-No</v>
      </c>
      <c r="JH42" s="19" t="str">
        <f>$G$3</f>
        <v>Time of Use (E-TOU-B)-No-No</v>
      </c>
      <c r="JI42" s="19" t="str">
        <f>$H$3</f>
        <v>Time of Use (E-TOU-D)-No-No</v>
      </c>
      <c r="JJ42" s="19" t="str">
        <f>$I$3</f>
        <v>Electric Vehicle (EV-2A)-No-No</v>
      </c>
      <c r="JK42" s="19" t="str">
        <f>$J$3</f>
        <v>Tiered (E1)-No-Yes</v>
      </c>
      <c r="JL42" s="19" t="str">
        <f>$K$3</f>
        <v>Tiered (E1 - All-Electric)-No-Yes</v>
      </c>
      <c r="JM42" s="19" t="str">
        <f>$L$3</f>
        <v>Time of Use (E-TOU-C)-No-Yes</v>
      </c>
      <c r="JN42" s="19" t="str">
        <f>$M$3</f>
        <v>Time of Use (E-TOU-C - All-Electric)-No-Yes</v>
      </c>
      <c r="JO42" s="19" t="str">
        <f>$N$3</f>
        <v>Time of Use (E-TOU-B)-No-Yes</v>
      </c>
      <c r="JP42" s="19" t="str">
        <f>$O$3</f>
        <v>Time of Use (E-TOU-D)-No-Yes</v>
      </c>
      <c r="JQ42" s="19" t="str">
        <f>$P$3</f>
        <v>Electric Vehicle (EV-2A)-No-Yes</v>
      </c>
      <c r="JR42" s="19" t="str">
        <f>$Q$3</f>
        <v>Tiered (E1)-Yes-No</v>
      </c>
      <c r="JS42" s="19" t="str">
        <f>$R$3</f>
        <v>Tiered (E1 - All-Electric)-Yes-No</v>
      </c>
      <c r="JT42" s="19" t="str">
        <f>$S$3</f>
        <v>Time of Use (E-TOU-C)-Yes-No</v>
      </c>
      <c r="JU42" s="19" t="str">
        <f>$T$3</f>
        <v>Time of Use (E-TOU-C - All-Electric)-Yes-No</v>
      </c>
      <c r="JV42" s="19" t="str">
        <f>$U$3</f>
        <v>Time of Use (E-TOU-B)-Yes-No</v>
      </c>
      <c r="JW42" s="19" t="str">
        <f>$V$3</f>
        <v>Time of Use (E-TOU-D)-Yes-No</v>
      </c>
      <c r="JX42" s="19" t="str">
        <f>$W$3</f>
        <v>Electric Vehicle (EV-2A)-Yes-No</v>
      </c>
      <c r="JY42" s="19" t="str">
        <f>$X$3</f>
        <v>Tiered (E1)-Yes-Yes</v>
      </c>
      <c r="JZ42" s="19" t="str">
        <f>$Y$3</f>
        <v>Tiered (E1 - All-Electric)-Yes-Yes</v>
      </c>
      <c r="KA42" s="19" t="str">
        <f>$Z$3</f>
        <v>Time of Use (E-TOU-C)-Yes-Yes</v>
      </c>
      <c r="KB42" s="19" t="str">
        <f>$AA$3</f>
        <v>Time of Use (E-TOU-C - All-Electric)-Yes-Yes</v>
      </c>
      <c r="KC42" s="19" t="str">
        <f>$AB$3</f>
        <v>Time of Use (E-TOU-B)-Yes-Yes</v>
      </c>
      <c r="KD42" s="19" t="str">
        <f>$AC$3</f>
        <v>Time of Use (E-TOU-D)-Yes-Yes</v>
      </c>
      <c r="KE42" s="19" t="str">
        <f>$AD$3</f>
        <v>Electric Vehicle (EV-2A)-Yes-Yes</v>
      </c>
      <c r="KF42" s="9"/>
    </row>
    <row r="43" spans="2:292" ht="18">
      <c r="B43" s="4" t="str">
        <f>$B$55</f>
        <v>No Cooling with Space Heater</v>
      </c>
      <c r="C43" s="17">
        <v>6608.9451149052484</v>
      </c>
      <c r="D43" s="17">
        <v>5956.325334888611</v>
      </c>
      <c r="E43" s="17">
        <v>5808.0354853275112</v>
      </c>
      <c r="F43" s="22">
        <v>5626.9091218212652</v>
      </c>
      <c r="G43" s="22">
        <v>5172.3856535323548</v>
      </c>
      <c r="H43" s="22">
        <v>5483.863971761235</v>
      </c>
      <c r="I43" s="22">
        <v>4727.6945679668952</v>
      </c>
      <c r="J43" s="101">
        <v>6288.9189170500467</v>
      </c>
      <c r="K43" s="101">
        <v>5661.67677548348</v>
      </c>
      <c r="L43" s="101">
        <v>5531.8197042626243</v>
      </c>
      <c r="M43" s="101">
        <v>5350.0191512930387</v>
      </c>
      <c r="N43" s="101">
        <v>4937.4926697258516</v>
      </c>
      <c r="O43" s="101">
        <v>5240.655371104137</v>
      </c>
      <c r="P43" s="101">
        <v>4311.0429247386746</v>
      </c>
      <c r="Q43" s="22">
        <v>5662.7009697914255</v>
      </c>
      <c r="R43" s="22">
        <v>5096.0133965918221</v>
      </c>
      <c r="S43" s="22">
        <v>4997.2840502580684</v>
      </c>
      <c r="T43" s="22">
        <v>4817.6872246909052</v>
      </c>
      <c r="U43" s="22">
        <v>4472.7976736800401</v>
      </c>
      <c r="V43" s="22">
        <v>4767.4757083912309</v>
      </c>
      <c r="W43" s="22">
        <v>4113.1930658635893</v>
      </c>
      <c r="X43" s="101">
        <v>5361.6382067280765</v>
      </c>
      <c r="Y43" s="101">
        <v>4822.2624078248891</v>
      </c>
      <c r="Z43" s="101">
        <v>4731.2288389423093</v>
      </c>
      <c r="AA43" s="101">
        <v>4551.0816346458487</v>
      </c>
      <c r="AB43" s="101">
        <v>4247.5292814843997</v>
      </c>
      <c r="AC43" s="101">
        <v>4533.5463975661851</v>
      </c>
      <c r="AD43" s="101">
        <v>3713.1806718811031</v>
      </c>
      <c r="AE43" s="9"/>
      <c r="AF43" s="17">
        <v>4555.7429373972118</v>
      </c>
      <c r="AG43" s="17">
        <v>4327.0978659178363</v>
      </c>
      <c r="AH43" s="17">
        <v>4206.280273253119</v>
      </c>
      <c r="AI43" s="22">
        <v>4129.2038517612782</v>
      </c>
      <c r="AJ43" s="22">
        <v>3866.2215279901552</v>
      </c>
      <c r="AK43" s="22">
        <v>4072.3422038711424</v>
      </c>
      <c r="AL43" s="22">
        <v>3611.9829804963442</v>
      </c>
      <c r="AM43" s="101">
        <v>4286.2608411472456</v>
      </c>
      <c r="AN43" s="101">
        <v>4068.2285930270496</v>
      </c>
      <c r="AO43" s="101">
        <v>3930.5137730742786</v>
      </c>
      <c r="AP43" s="101">
        <v>3852.9468494810058</v>
      </c>
      <c r="AQ43" s="101">
        <v>3624.7318560949479</v>
      </c>
      <c r="AR43" s="101">
        <v>3841.7061570194351</v>
      </c>
      <c r="AS43" s="101">
        <v>3251.1066466525212</v>
      </c>
      <c r="AT43" s="22">
        <v>3712.4096305220673</v>
      </c>
      <c r="AU43" s="22">
        <v>3523.82038607611</v>
      </c>
      <c r="AV43" s="22">
        <v>3398.4643544051692</v>
      </c>
      <c r="AW43" s="22">
        <v>3323.4283033619508</v>
      </c>
      <c r="AX43" s="22">
        <v>3162.680992179748</v>
      </c>
      <c r="AY43" s="22">
        <v>3372.5354999812103</v>
      </c>
      <c r="AZ43" s="22">
        <v>2979.8916216245962</v>
      </c>
      <c r="BA43" s="101">
        <v>3465.3112118670315</v>
      </c>
      <c r="BB43" s="101">
        <v>3286.6786963390837</v>
      </c>
      <c r="BC43" s="101">
        <v>3151.7283442607791</v>
      </c>
      <c r="BD43" s="101">
        <v>3070.0199218859384</v>
      </c>
      <c r="BE43" s="101">
        <v>2935.0860035437863</v>
      </c>
      <c r="BF43" s="101">
        <v>3151.3337379704785</v>
      </c>
      <c r="BG43" s="101">
        <v>2643.2868933489526</v>
      </c>
      <c r="BH43" s="10"/>
      <c r="BI43" s="17">
        <v>3978.6006752592184</v>
      </c>
      <c r="BJ43" s="17">
        <v>3692.3922226204545</v>
      </c>
      <c r="BK43" s="17">
        <v>3609.2976194969278</v>
      </c>
      <c r="BL43" s="22">
        <v>3503.9163369977232</v>
      </c>
      <c r="BM43" s="22">
        <v>3282.2176623741125</v>
      </c>
      <c r="BN43" s="22">
        <v>3479.2387651805138</v>
      </c>
      <c r="BO43" s="22">
        <v>3050.2560391413072</v>
      </c>
      <c r="BP43" s="101">
        <v>3767.061800356837</v>
      </c>
      <c r="BQ43" s="101">
        <v>3503.5842007588894</v>
      </c>
      <c r="BR43" s="101">
        <v>3419.7382477006781</v>
      </c>
      <c r="BS43" s="101">
        <v>3314.2336924386059</v>
      </c>
      <c r="BT43" s="101">
        <v>3120.0546811356335</v>
      </c>
      <c r="BU43" s="101">
        <v>3313.3333412039569</v>
      </c>
      <c r="BV43" s="101">
        <v>2784.2449629743091</v>
      </c>
      <c r="BW43" s="22">
        <v>3233.4246017234686</v>
      </c>
      <c r="BX43" s="22">
        <v>3006.6128206283984</v>
      </c>
      <c r="BY43" s="22">
        <v>2922.6727369512928</v>
      </c>
      <c r="BZ43" s="22">
        <v>2820.8789334798107</v>
      </c>
      <c r="CA43" s="22">
        <v>2687.0698573845721</v>
      </c>
      <c r="CB43" s="22">
        <v>2878.1607594667885</v>
      </c>
      <c r="CC43" s="22">
        <v>2526.5753618178246</v>
      </c>
      <c r="CD43" s="101">
        <v>3034.0972822400627</v>
      </c>
      <c r="CE43" s="101">
        <v>2828.2771304461212</v>
      </c>
      <c r="CF43" s="101">
        <v>2743.088940088719</v>
      </c>
      <c r="CG43" s="101">
        <v>2645.0214697305955</v>
      </c>
      <c r="CH43" s="101">
        <v>2533.6017022647738</v>
      </c>
      <c r="CI43" s="101">
        <v>2718.9565593835314</v>
      </c>
      <c r="CJ43" s="101">
        <v>2273.4191056624586</v>
      </c>
      <c r="CK43" s="10"/>
      <c r="CL43" s="17">
        <v>3838.9120019659808</v>
      </c>
      <c r="CM43" s="17">
        <v>3673.851527685872</v>
      </c>
      <c r="CN43" s="17">
        <v>3634.8020372527735</v>
      </c>
      <c r="CO43" s="22">
        <v>3557.5647529779089</v>
      </c>
      <c r="CP43" s="22">
        <v>3382.4008749174927</v>
      </c>
      <c r="CQ43" s="22">
        <v>3534.3817077156809</v>
      </c>
      <c r="CR43" s="22">
        <v>3181.2771005822165</v>
      </c>
      <c r="CS43" s="101">
        <v>3600.8904447769833</v>
      </c>
      <c r="CT43" s="101">
        <v>3445.2436138504431</v>
      </c>
      <c r="CU43" s="101">
        <v>3384.7865580886069</v>
      </c>
      <c r="CV43" s="101">
        <v>3307.163995996124</v>
      </c>
      <c r="CW43" s="101">
        <v>3162.2224974547489</v>
      </c>
      <c r="CX43" s="101">
        <v>3326.4334111633216</v>
      </c>
      <c r="CY43" s="101">
        <v>2847.2413049504057</v>
      </c>
      <c r="CZ43" s="22">
        <v>3000.1787787415692</v>
      </c>
      <c r="DA43" s="22">
        <v>2876.0782059976959</v>
      </c>
      <c r="DB43" s="22">
        <v>2812.1881456647097</v>
      </c>
      <c r="DC43" s="22">
        <v>2751.6403532964755</v>
      </c>
      <c r="DD43" s="22">
        <v>2663.5318889085506</v>
      </c>
      <c r="DE43" s="22">
        <v>2823.3290184693792</v>
      </c>
      <c r="DF43" s="22">
        <v>2540.5930535609355</v>
      </c>
      <c r="DG43" s="101">
        <v>2780.0258577044538</v>
      </c>
      <c r="DH43" s="101">
        <v>2662.2091769106341</v>
      </c>
      <c r="DI43" s="101">
        <v>2585.9819669967387</v>
      </c>
      <c r="DJ43" s="101">
        <v>2521.1205343016713</v>
      </c>
      <c r="DK43" s="101">
        <v>2450.1588026885029</v>
      </c>
      <c r="DL43" s="101">
        <v>2618.0321881167756</v>
      </c>
      <c r="DM43" s="101">
        <v>2225.6464476117158</v>
      </c>
      <c r="DN43" s="10"/>
      <c r="DO43" s="17">
        <v>4299.5505620841323</v>
      </c>
      <c r="DP43" s="17">
        <v>3983.409307514446</v>
      </c>
      <c r="DQ43" s="17">
        <v>3886.9393496233556</v>
      </c>
      <c r="DR43" s="22">
        <v>3780.9715741072064</v>
      </c>
      <c r="DS43" s="22">
        <v>3518.3283277228329</v>
      </c>
      <c r="DT43" s="22">
        <v>3726.9499996057575</v>
      </c>
      <c r="DU43" s="22">
        <v>3164.0934047486103</v>
      </c>
      <c r="DV43" s="101">
        <v>4117.6323968928209</v>
      </c>
      <c r="DW43" s="101">
        <v>3824.7462539494491</v>
      </c>
      <c r="DX43" s="101">
        <v>3730.8915874802406</v>
      </c>
      <c r="DY43" s="101">
        <v>3624.4927137420086</v>
      </c>
      <c r="DZ43" s="101">
        <v>3386.4008668627098</v>
      </c>
      <c r="EA43" s="101">
        <v>3589.4810515513227</v>
      </c>
      <c r="EB43" s="101">
        <v>2940.1721901485903</v>
      </c>
      <c r="EC43" s="22">
        <v>3521.7757614483494</v>
      </c>
      <c r="ED43" s="22">
        <v>3273.869721069153</v>
      </c>
      <c r="EE43" s="22">
        <v>3191.0089776530963</v>
      </c>
      <c r="EF43" s="22">
        <v>3085.2209207568817</v>
      </c>
      <c r="EG43" s="22">
        <v>2917.5577594966339</v>
      </c>
      <c r="EH43" s="22">
        <v>3114.41166559364</v>
      </c>
      <c r="EI43" s="22">
        <v>2644.7259982362566</v>
      </c>
      <c r="EJ43" s="101">
        <v>3345.8201683371472</v>
      </c>
      <c r="EK43" s="101">
        <v>3118.8076819185458</v>
      </c>
      <c r="EL43" s="101">
        <v>3038.759655965021</v>
      </c>
      <c r="EM43" s="101">
        <v>2933.9688068253954</v>
      </c>
      <c r="EN43" s="101">
        <v>2789.2395768486031</v>
      </c>
      <c r="EO43" s="101">
        <v>2979.6453872610896</v>
      </c>
      <c r="EP43" s="101">
        <v>2426.8849566025974</v>
      </c>
      <c r="EQ43" s="10"/>
      <c r="ER43" s="17">
        <v>2714.0378989124788</v>
      </c>
      <c r="ES43" s="17">
        <v>2636.3885924946635</v>
      </c>
      <c r="ET43" s="17">
        <v>2666.4189018628358</v>
      </c>
      <c r="EU43" s="22">
        <v>2588.6612803338721</v>
      </c>
      <c r="EV43" s="22">
        <v>2558.7852584742773</v>
      </c>
      <c r="EW43" s="22">
        <v>2636.8927775519692</v>
      </c>
      <c r="EX43" s="22">
        <v>2413.4585647878744</v>
      </c>
      <c r="EY43" s="101">
        <v>2557.0718142344872</v>
      </c>
      <c r="EZ43" s="101">
        <v>2485.7076057622476</v>
      </c>
      <c r="FA43" s="101">
        <v>2486.25897436891</v>
      </c>
      <c r="FB43" s="101">
        <v>2410.8691954953151</v>
      </c>
      <c r="FC43" s="101">
        <v>2397.9765484177356</v>
      </c>
      <c r="FD43" s="101">
        <v>2490.1115445759606</v>
      </c>
      <c r="FE43" s="101">
        <v>2171.5352501820616</v>
      </c>
      <c r="FF43" s="22">
        <v>1893.7179964910226</v>
      </c>
      <c r="FG43" s="22">
        <v>1838.3233293069375</v>
      </c>
      <c r="FH43" s="22">
        <v>1835.8933338718734</v>
      </c>
      <c r="FI43" s="22">
        <v>1773.1336750842815</v>
      </c>
      <c r="FJ43" s="22">
        <v>1825.3388038276789</v>
      </c>
      <c r="FK43" s="22">
        <v>1910.7062070227323</v>
      </c>
      <c r="FL43" s="22">
        <v>1776.2744770378401</v>
      </c>
      <c r="FM43" s="101">
        <v>1759.5638980979663</v>
      </c>
      <c r="FN43" s="101">
        <v>1699.9333223048775</v>
      </c>
      <c r="FO43" s="101">
        <v>1680.6621103754048</v>
      </c>
      <c r="FP43" s="101">
        <v>1613.1033582369339</v>
      </c>
      <c r="FQ43" s="101">
        <v>1667.5715052174628</v>
      </c>
      <c r="FR43" s="101">
        <v>1763.098653241176</v>
      </c>
      <c r="FS43" s="101">
        <v>1552.8768024958001</v>
      </c>
      <c r="FT43" s="10"/>
      <c r="FU43" s="17">
        <v>4930.2772499694647</v>
      </c>
      <c r="FV43" s="17">
        <v>4509.7934792577253</v>
      </c>
      <c r="FW43" s="17">
        <v>4732.2538261029658</v>
      </c>
      <c r="FX43" s="22">
        <v>4467.7328524168706</v>
      </c>
      <c r="FY43" s="22">
        <v>4397.6195872287244</v>
      </c>
      <c r="FZ43" s="22">
        <v>4504.8603110469376</v>
      </c>
      <c r="GA43" s="22">
        <v>4248.4217655446455</v>
      </c>
      <c r="GB43" s="101">
        <v>4655.105933324081</v>
      </c>
      <c r="GC43" s="101">
        <v>4263.6274662477408</v>
      </c>
      <c r="GD43" s="101">
        <v>4438.6300075230538</v>
      </c>
      <c r="GE43" s="101">
        <v>4183.7393767777676</v>
      </c>
      <c r="GF43" s="101">
        <v>4138.5873333648151</v>
      </c>
      <c r="GG43" s="101">
        <v>4260.517663179231</v>
      </c>
      <c r="GH43" s="101">
        <v>3835.7540099934076</v>
      </c>
      <c r="GI43" s="22">
        <v>3713.9415893181713</v>
      </c>
      <c r="GJ43" s="22">
        <v>3382.5234316959099</v>
      </c>
      <c r="GK43" s="22">
        <v>3510.6633565627571</v>
      </c>
      <c r="GL43" s="22">
        <v>3295.1776684154715</v>
      </c>
      <c r="GM43" s="22">
        <v>3333.4724020934464</v>
      </c>
      <c r="GN43" s="22">
        <v>3471.982432679501</v>
      </c>
      <c r="GO43" s="22">
        <v>3331.7626638066058</v>
      </c>
      <c r="GP43" s="101">
        <v>3440.9622187227869</v>
      </c>
      <c r="GQ43" s="101">
        <v>3143.2313290998154</v>
      </c>
      <c r="GR43" s="101">
        <v>3222.4639637552709</v>
      </c>
      <c r="GS43" s="101">
        <v>3021.5161371257122</v>
      </c>
      <c r="GT43" s="101">
        <v>3071.0340912529687</v>
      </c>
      <c r="GU43" s="101">
        <v>3222.2666789805508</v>
      </c>
      <c r="GV43" s="101">
        <v>2928.6327868998114</v>
      </c>
      <c r="GW43" s="10"/>
      <c r="GX43" s="17">
        <v>4742.9811925948288</v>
      </c>
      <c r="GY43" s="17">
        <v>4297.5667572075918</v>
      </c>
      <c r="GZ43" s="17">
        <v>4460.7360551895272</v>
      </c>
      <c r="HA43" s="22">
        <v>4201.686518108243</v>
      </c>
      <c r="HB43" s="22">
        <v>4151.9001012495246</v>
      </c>
      <c r="HC43" s="22">
        <v>4308.0999025392966</v>
      </c>
      <c r="HD43" s="22">
        <v>4020.604835766454</v>
      </c>
      <c r="HE43" s="101">
        <v>4444.2274651608705</v>
      </c>
      <c r="HF43" s="101">
        <v>4031.3005170160891</v>
      </c>
      <c r="HG43" s="101">
        <v>4148.1684030563783</v>
      </c>
      <c r="HH43" s="101">
        <v>3898.5525199235717</v>
      </c>
      <c r="HI43" s="101">
        <v>3877.4848965485248</v>
      </c>
      <c r="HJ43" s="101">
        <v>4046.9061620789007</v>
      </c>
      <c r="HK43" s="101">
        <v>3592.5364595115029</v>
      </c>
      <c r="HL43" s="22">
        <v>3754.8896331948986</v>
      </c>
      <c r="HM43" s="22">
        <v>3404.1579464261822</v>
      </c>
      <c r="HN43" s="22">
        <v>3482.1777161747168</v>
      </c>
      <c r="HO43" s="22">
        <v>3284.029674122623</v>
      </c>
      <c r="HP43" s="22">
        <v>3294.2519189624918</v>
      </c>
      <c r="HQ43" s="22">
        <v>3466.0353626389351</v>
      </c>
      <c r="HR43" s="22">
        <v>3273.3968266528677</v>
      </c>
      <c r="HS43" s="101">
        <v>3468.2076211410163</v>
      </c>
      <c r="HT43" s="101">
        <v>3148.7600547725733</v>
      </c>
      <c r="HU43" s="101">
        <v>3186.9226660491468</v>
      </c>
      <c r="HV43" s="101">
        <v>2996.2181248020333</v>
      </c>
      <c r="HW43" s="101">
        <v>3011.3356816975161</v>
      </c>
      <c r="HX43" s="101">
        <v>3194.663743455525</v>
      </c>
      <c r="HY43" s="101">
        <v>2849.8930397053864</v>
      </c>
      <c r="HZ43" s="10"/>
      <c r="IA43" s="17">
        <v>4546.3483199146631</v>
      </c>
      <c r="IB43" s="17">
        <v>4137.6649733418935</v>
      </c>
      <c r="IC43" s="17">
        <v>4413.2766938151763</v>
      </c>
      <c r="ID43" s="22">
        <v>4114.6122393649312</v>
      </c>
      <c r="IE43" s="22">
        <v>4155.3960848623592</v>
      </c>
      <c r="IF43" s="22">
        <v>4230.1648741720628</v>
      </c>
      <c r="IG43" s="22">
        <v>4043.4925463860404</v>
      </c>
      <c r="IH43" s="101">
        <v>4275.5512408891136</v>
      </c>
      <c r="II43" s="101">
        <v>3899.4428461277089</v>
      </c>
      <c r="IJ43" s="101">
        <v>4124.3153687552276</v>
      </c>
      <c r="IK43" s="101">
        <v>3838.1663278669148</v>
      </c>
      <c r="IL43" s="101">
        <v>3899.1607745218507</v>
      </c>
      <c r="IM43" s="101">
        <v>3989.3346551843683</v>
      </c>
      <c r="IN43" s="101">
        <v>3631.1003653726657</v>
      </c>
      <c r="IO43" s="22">
        <v>3298.2524146745759</v>
      </c>
      <c r="IP43" s="22">
        <v>3009.0024701010448</v>
      </c>
      <c r="IQ43" s="22">
        <v>3161.4731344913389</v>
      </c>
      <c r="IR43" s="22">
        <v>2948.628688610052</v>
      </c>
      <c r="IS43" s="22">
        <v>3057.6764800567526</v>
      </c>
      <c r="IT43" s="22">
        <v>3162.7053182732943</v>
      </c>
      <c r="IU43" s="22">
        <v>3109.0145632434492</v>
      </c>
      <c r="IV43" s="101">
        <v>3035.3481291951339</v>
      </c>
      <c r="IW43" s="101">
        <v>2779.3083048509907</v>
      </c>
      <c r="IX43" s="101">
        <v>2879.6873729528988</v>
      </c>
      <c r="IY43" s="101">
        <v>2684.5800101069476</v>
      </c>
      <c r="IZ43" s="101">
        <v>2794.4044898707216</v>
      </c>
      <c r="JA43" s="101">
        <v>2913.1727445903898</v>
      </c>
      <c r="JB43" s="101">
        <v>2702.8943653757196</v>
      </c>
      <c r="JC43" s="10"/>
      <c r="JD43" s="17">
        <v>7551.2089218710116</v>
      </c>
      <c r="JE43" s="17">
        <v>6711.5535415317045</v>
      </c>
      <c r="JF43" s="17">
        <v>6592.8476056450418</v>
      </c>
      <c r="JG43" s="22">
        <v>6334.9179024370951</v>
      </c>
      <c r="JH43" s="22">
        <v>5915.740273377688</v>
      </c>
      <c r="JI43" s="22">
        <v>6328.0217054518353</v>
      </c>
      <c r="JJ43" s="22">
        <v>5656.8965409378898</v>
      </c>
      <c r="JK43" s="101">
        <v>7220.4779079950476</v>
      </c>
      <c r="JL43" s="101">
        <v>6412.1194731112782</v>
      </c>
      <c r="JM43" s="101">
        <v>6281.1181509094195</v>
      </c>
      <c r="JN43" s="101">
        <v>6023.5186728838489</v>
      </c>
      <c r="JO43" s="101">
        <v>5646.8175754047079</v>
      </c>
      <c r="JP43" s="101">
        <v>6062.4363307063477</v>
      </c>
      <c r="JQ43" s="101">
        <v>5213.5360773378879</v>
      </c>
      <c r="JR43" s="22">
        <v>6474.55935935873</v>
      </c>
      <c r="JS43" s="22">
        <v>5733.0162168152447</v>
      </c>
      <c r="JT43" s="22">
        <v>5617.9249346426968</v>
      </c>
      <c r="JU43" s="22">
        <v>5379.4310278801859</v>
      </c>
      <c r="JV43" s="22">
        <v>5058.6222920969558</v>
      </c>
      <c r="JW43" s="22">
        <v>5468.3339045940274</v>
      </c>
      <c r="JX43" s="22">
        <v>4920.0405781648888</v>
      </c>
      <c r="JY43" s="101">
        <v>6159.8442913281615</v>
      </c>
      <c r="JZ43" s="101">
        <v>5460.1000086709109</v>
      </c>
      <c r="KA43" s="101">
        <v>5329.8932730924816</v>
      </c>
      <c r="KB43" s="101">
        <v>5094.2064047274016</v>
      </c>
      <c r="KC43" s="101">
        <v>4798.7092635996305</v>
      </c>
      <c r="KD43" s="101">
        <v>5207.1675204441854</v>
      </c>
      <c r="KE43" s="101">
        <v>4500.1720363584736</v>
      </c>
      <c r="KF43" s="10"/>
    </row>
    <row r="44" spans="2:292" ht="18">
      <c r="B44" s="4" t="str">
        <f>$B$56</f>
        <v>No Cooling with Wall Furnace</v>
      </c>
      <c r="C44" s="17">
        <v>1570.8879069973486</v>
      </c>
      <c r="D44" s="17">
        <v>1436.6400404363737</v>
      </c>
      <c r="E44" s="17">
        <v>1543.7590664474449</v>
      </c>
      <c r="F44" s="22">
        <v>1391.6622902301635</v>
      </c>
      <c r="G44" s="22">
        <v>1540.3158605297174</v>
      </c>
      <c r="H44" s="22">
        <v>1581.5869737252926</v>
      </c>
      <c r="I44" s="22">
        <v>1506.5219117943909</v>
      </c>
      <c r="J44" s="101">
        <v>1559.6243822586634</v>
      </c>
      <c r="K44" s="101">
        <v>1427.1555090543457</v>
      </c>
      <c r="L44" s="101">
        <v>1531.9228107269989</v>
      </c>
      <c r="M44" s="101">
        <v>1381.8415537234732</v>
      </c>
      <c r="N44" s="101">
        <v>1530.289373600102</v>
      </c>
      <c r="O44" s="101">
        <v>1571.1770119892903</v>
      </c>
      <c r="P44" s="101">
        <v>1489.1846036067086</v>
      </c>
      <c r="Q44" s="22">
        <v>943.92908877272612</v>
      </c>
      <c r="R44" s="22">
        <v>916.3097612671836</v>
      </c>
      <c r="S44" s="22">
        <v>908.94597561268904</v>
      </c>
      <c r="T44" s="22">
        <v>877.65452359565506</v>
      </c>
      <c r="U44" s="22">
        <v>973.63844796269245</v>
      </c>
      <c r="V44" s="22">
        <v>1009.3221627629364</v>
      </c>
      <c r="W44" s="22">
        <v>1004.4021779471244</v>
      </c>
      <c r="X44" s="101">
        <v>934.19336253185713</v>
      </c>
      <c r="Y44" s="101">
        <v>908.16173079193368</v>
      </c>
      <c r="Z44" s="101">
        <v>898.81830912923908</v>
      </c>
      <c r="AA44" s="101">
        <v>869.32564478571464</v>
      </c>
      <c r="AB44" s="101">
        <v>964.55072755220397</v>
      </c>
      <c r="AC44" s="101">
        <v>999.83550024901274</v>
      </c>
      <c r="AD44" s="101">
        <v>988.61642903618872</v>
      </c>
      <c r="AE44" s="9"/>
      <c r="AF44" s="17">
        <v>1718.0837544262288</v>
      </c>
      <c r="AG44" s="17">
        <v>1664.6788017250551</v>
      </c>
      <c r="AH44" s="17">
        <v>1742.9287092488748</v>
      </c>
      <c r="AI44" s="22">
        <v>1682.4233072043976</v>
      </c>
      <c r="AJ44" s="22">
        <v>1776.1400674722531</v>
      </c>
      <c r="AK44" s="22">
        <v>1777.0835505456907</v>
      </c>
      <c r="AL44" s="22">
        <v>1810.0497778855176</v>
      </c>
      <c r="AM44" s="101">
        <v>1613.6761276477314</v>
      </c>
      <c r="AN44" s="101">
        <v>1562.3286068397745</v>
      </c>
      <c r="AO44" s="101">
        <v>1611.6691847709237</v>
      </c>
      <c r="AP44" s="101">
        <v>1553.494760240364</v>
      </c>
      <c r="AQ44" s="101">
        <v>1656.0557353718295</v>
      </c>
      <c r="AR44" s="101">
        <v>1674.1062533234672</v>
      </c>
      <c r="AS44" s="101">
        <v>1647.6791120776081</v>
      </c>
      <c r="AT44" s="22">
        <v>1012.6476938639702</v>
      </c>
      <c r="AU44" s="22">
        <v>1009.7219564994251</v>
      </c>
      <c r="AV44" s="22">
        <v>1016.5137744451138</v>
      </c>
      <c r="AW44" s="22">
        <v>1013.1990460058088</v>
      </c>
      <c r="AX44" s="22">
        <v>1117.4383227268654</v>
      </c>
      <c r="AY44" s="22">
        <v>1126.6011192712945</v>
      </c>
      <c r="AZ44" s="22">
        <v>1211.2009280927298</v>
      </c>
      <c r="BA44" s="101">
        <v>937.82657614301604</v>
      </c>
      <c r="BB44" s="101">
        <v>929.3019015943147</v>
      </c>
      <c r="BC44" s="101">
        <v>921.90036984307187</v>
      </c>
      <c r="BD44" s="101">
        <v>912.24229817032688</v>
      </c>
      <c r="BE44" s="101">
        <v>1012.6143231668134</v>
      </c>
      <c r="BF44" s="101">
        <v>1034.4977136699754</v>
      </c>
      <c r="BG44" s="101">
        <v>1073.6562029365004</v>
      </c>
      <c r="BH44" s="10"/>
      <c r="BI44" s="17">
        <v>1531.8853122767403</v>
      </c>
      <c r="BJ44" s="17">
        <v>1441.1756306522177</v>
      </c>
      <c r="BK44" s="17">
        <v>1516.9622754926045</v>
      </c>
      <c r="BL44" s="22">
        <v>1414.1922985818858</v>
      </c>
      <c r="BM44" s="22">
        <v>1505.1335098377226</v>
      </c>
      <c r="BN44" s="22">
        <v>1537.2773984919113</v>
      </c>
      <c r="BO44" s="22">
        <v>1487.314646725946</v>
      </c>
      <c r="BP44" s="101">
        <v>1504.7550361445931</v>
      </c>
      <c r="BQ44" s="101">
        <v>1414.1449410911312</v>
      </c>
      <c r="BR44" s="101">
        <v>1483.8140514872648</v>
      </c>
      <c r="BS44" s="101">
        <v>1381.1569016687054</v>
      </c>
      <c r="BT44" s="101">
        <v>1474.8832888238717</v>
      </c>
      <c r="BU44" s="101">
        <v>1510.3652956531971</v>
      </c>
      <c r="BV44" s="101">
        <v>1446.1216136534788</v>
      </c>
      <c r="BW44" s="22">
        <v>899.76277522621115</v>
      </c>
      <c r="BX44" s="22">
        <v>874.66205058363676</v>
      </c>
      <c r="BY44" s="22">
        <v>874.55070933191428</v>
      </c>
      <c r="BZ44" s="22">
        <v>846.11272073178338</v>
      </c>
      <c r="CA44" s="22">
        <v>938.45815619650409</v>
      </c>
      <c r="CB44" s="22">
        <v>967.28316024004187</v>
      </c>
      <c r="CC44" s="22">
        <v>986.24449297173965</v>
      </c>
      <c r="CD44" s="101">
        <v>882.88071329602178</v>
      </c>
      <c r="CE44" s="101">
        <v>858.79511748702669</v>
      </c>
      <c r="CF44" s="101">
        <v>854.22507797205412</v>
      </c>
      <c r="CG44" s="101">
        <v>826.93718454280418</v>
      </c>
      <c r="CH44" s="101">
        <v>916.80375061691927</v>
      </c>
      <c r="CI44" s="101">
        <v>947.23478272752038</v>
      </c>
      <c r="CJ44" s="101">
        <v>956.54478852248099</v>
      </c>
      <c r="CK44" s="10"/>
      <c r="CL44" s="17">
        <v>1759.8528753307437</v>
      </c>
      <c r="CM44" s="17">
        <v>1706.1214118683486</v>
      </c>
      <c r="CN44" s="17">
        <v>1793.0636869335417</v>
      </c>
      <c r="CO44" s="22">
        <v>1732.1883629271401</v>
      </c>
      <c r="CP44" s="22">
        <v>1820.4238808289504</v>
      </c>
      <c r="CQ44" s="22">
        <v>1814.2160866398503</v>
      </c>
      <c r="CR44" s="22">
        <v>1857.4184648225405</v>
      </c>
      <c r="CS44" s="101">
        <v>1649.3150142560426</v>
      </c>
      <c r="CT44" s="101">
        <v>1598.0380895770004</v>
      </c>
      <c r="CU44" s="101">
        <v>1653.6455458118357</v>
      </c>
      <c r="CV44" s="101">
        <v>1595.55110351039</v>
      </c>
      <c r="CW44" s="101">
        <v>1693.2374967804706</v>
      </c>
      <c r="CX44" s="101">
        <v>1705.3719109114968</v>
      </c>
      <c r="CY44" s="101">
        <v>1680.7142172324816</v>
      </c>
      <c r="CZ44" s="22">
        <v>1017.703560016823</v>
      </c>
      <c r="DA44" s="22">
        <v>1019.5393271460247</v>
      </c>
      <c r="DB44" s="22">
        <v>1028.7569788495505</v>
      </c>
      <c r="DC44" s="22">
        <v>1030.8368201862506</v>
      </c>
      <c r="DD44" s="22">
        <v>1128.49854761756</v>
      </c>
      <c r="DE44" s="22">
        <v>1132.5926434410583</v>
      </c>
      <c r="DF44" s="22">
        <v>1236.8924531979922</v>
      </c>
      <c r="DG44" s="101">
        <v>927.62105292740569</v>
      </c>
      <c r="DH44" s="101">
        <v>924.93152363856586</v>
      </c>
      <c r="DI44" s="101">
        <v>916.07865986130582</v>
      </c>
      <c r="DJ44" s="101">
        <v>913.03154451524279</v>
      </c>
      <c r="DK44" s="101">
        <v>1009.5602935527049</v>
      </c>
      <c r="DL44" s="101">
        <v>1027.9476197817801</v>
      </c>
      <c r="DM44" s="101">
        <v>1080.0104729839461</v>
      </c>
      <c r="DN44" s="10"/>
      <c r="DO44" s="17">
        <v>1524.1142336133041</v>
      </c>
      <c r="DP44" s="17">
        <v>1432.711143890848</v>
      </c>
      <c r="DQ44" s="17">
        <v>1504.5846896806413</v>
      </c>
      <c r="DR44" s="22">
        <v>1401.0291126780837</v>
      </c>
      <c r="DS44" s="22">
        <v>1492.6202142530231</v>
      </c>
      <c r="DT44" s="22">
        <v>1528.207236649502</v>
      </c>
      <c r="DU44" s="22">
        <v>1467.1995368919329</v>
      </c>
      <c r="DV44" s="101">
        <v>1508.6830210891399</v>
      </c>
      <c r="DW44" s="101">
        <v>1417.3316988801673</v>
      </c>
      <c r="DX44" s="101">
        <v>1486.3719715655741</v>
      </c>
      <c r="DY44" s="101">
        <v>1382.8750448202968</v>
      </c>
      <c r="DZ44" s="101">
        <v>1476.6228058969334</v>
      </c>
      <c r="EA44" s="101">
        <v>1513.3259143928137</v>
      </c>
      <c r="EB44" s="101">
        <v>1444.0920784246157</v>
      </c>
      <c r="EC44" s="22">
        <v>882.84141820040395</v>
      </c>
      <c r="ED44" s="22">
        <v>862.74398535516946</v>
      </c>
      <c r="EE44" s="22">
        <v>858.8305967875101</v>
      </c>
      <c r="EF44" s="22">
        <v>836.06111207011338</v>
      </c>
      <c r="EG44" s="22">
        <v>926.54405483753499</v>
      </c>
      <c r="EH44" s="22">
        <v>953.83905263129634</v>
      </c>
      <c r="EI44" s="22">
        <v>974.54637222058716</v>
      </c>
      <c r="EJ44" s="101">
        <v>872.31619553695577</v>
      </c>
      <c r="EK44" s="101">
        <v>853.14034295526335</v>
      </c>
      <c r="EL44" s="101">
        <v>846.69277428715827</v>
      </c>
      <c r="EM44" s="101">
        <v>824.9673984312326</v>
      </c>
      <c r="EN44" s="101">
        <v>914.38297423393431</v>
      </c>
      <c r="EO44" s="101">
        <v>942.08659524374752</v>
      </c>
      <c r="EP44" s="101">
        <v>956.68914163136162</v>
      </c>
      <c r="EQ44" s="10"/>
      <c r="ER44" s="17">
        <v>1724.2702193774232</v>
      </c>
      <c r="ES44" s="17">
        <v>1672.707059526143</v>
      </c>
      <c r="ET44" s="17">
        <v>1748.1957418851889</v>
      </c>
      <c r="EU44" s="22">
        <v>1689.7770080471162</v>
      </c>
      <c r="EV44" s="22">
        <v>1780.3778634557243</v>
      </c>
      <c r="EW44" s="22">
        <v>1778.0026961352958</v>
      </c>
      <c r="EX44" s="22">
        <v>1792.0838618735695</v>
      </c>
      <c r="EY44" s="101">
        <v>1618.48560401387</v>
      </c>
      <c r="EZ44" s="101">
        <v>1568.9250317121703</v>
      </c>
      <c r="FA44" s="101">
        <v>1614.9089053546322</v>
      </c>
      <c r="FB44" s="101">
        <v>1558.7590128634331</v>
      </c>
      <c r="FC44" s="101">
        <v>1658.5097284257888</v>
      </c>
      <c r="FD44" s="101">
        <v>1673.2811120700032</v>
      </c>
      <c r="FE44" s="101">
        <v>1617.3518542651691</v>
      </c>
      <c r="FF44" s="22">
        <v>943.57480055570613</v>
      </c>
      <c r="FG44" s="22">
        <v>948.19520570761449</v>
      </c>
      <c r="FH44" s="22">
        <v>950.94740705241816</v>
      </c>
      <c r="FI44" s="22">
        <v>956.18211763982094</v>
      </c>
      <c r="FJ44" s="22">
        <v>1053.4881267944058</v>
      </c>
      <c r="FK44" s="22">
        <v>1058.8089354601645</v>
      </c>
      <c r="FL44" s="22">
        <v>1159.8986905726065</v>
      </c>
      <c r="FM44" s="101">
        <v>857.74841717685683</v>
      </c>
      <c r="FN44" s="101">
        <v>857.74841717685683</v>
      </c>
      <c r="FO44" s="101">
        <v>843.98976334222527</v>
      </c>
      <c r="FP44" s="101">
        <v>843.98976334222527</v>
      </c>
      <c r="FQ44" s="101">
        <v>935.74013542786327</v>
      </c>
      <c r="FR44" s="101">
        <v>954.31182453631925</v>
      </c>
      <c r="FS44" s="101">
        <v>1004.3934459194395</v>
      </c>
      <c r="FT44" s="10"/>
      <c r="FU44" s="17">
        <v>2454.9305021322602</v>
      </c>
      <c r="FV44" s="17">
        <v>2349.8264309589249</v>
      </c>
      <c r="FW44" s="17">
        <v>2582.9565814212428</v>
      </c>
      <c r="FX44" s="22">
        <v>2463.8784105550144</v>
      </c>
      <c r="FY44" s="22">
        <v>2576.3399879102753</v>
      </c>
      <c r="FZ44" s="22">
        <v>2496.0330824071752</v>
      </c>
      <c r="GA44" s="22">
        <v>2636.6818711657256</v>
      </c>
      <c r="GB44" s="101">
        <v>2321.3781119252767</v>
      </c>
      <c r="GC44" s="101">
        <v>2224.6726333778265</v>
      </c>
      <c r="GD44" s="101">
        <v>2412.4382679260102</v>
      </c>
      <c r="GE44" s="101">
        <v>2302.8753236021762</v>
      </c>
      <c r="GF44" s="101">
        <v>2420.203190421309</v>
      </c>
      <c r="GG44" s="101">
        <v>2361.888652355377</v>
      </c>
      <c r="GH44" s="101">
        <v>2399.7111658530043</v>
      </c>
      <c r="GI44" s="22">
        <v>1369.2796798330667</v>
      </c>
      <c r="GJ44" s="22">
        <v>1348.0296252969072</v>
      </c>
      <c r="GK44" s="22">
        <v>1444.7456605174496</v>
      </c>
      <c r="GL44" s="22">
        <v>1420.6703074247896</v>
      </c>
      <c r="GM44" s="22">
        <v>1562.4276543329534</v>
      </c>
      <c r="GN44" s="22">
        <v>1518.7652550676828</v>
      </c>
      <c r="GO44" s="22">
        <v>1757.4333120901883</v>
      </c>
      <c r="GP44" s="101">
        <v>1244.9249211396111</v>
      </c>
      <c r="GQ44" s="101">
        <v>1229.2939678782886</v>
      </c>
      <c r="GR44" s="101">
        <v>1286.76361848942</v>
      </c>
      <c r="GS44" s="101">
        <v>1269.0544536352443</v>
      </c>
      <c r="GT44" s="101">
        <v>1403.8483844049886</v>
      </c>
      <c r="GU44" s="101">
        <v>1380.4726871192063</v>
      </c>
      <c r="GV44" s="101">
        <v>1529.994160912205</v>
      </c>
      <c r="GW44" s="10"/>
      <c r="GX44" s="17">
        <v>2094.6575210611081</v>
      </c>
      <c r="GY44" s="17">
        <v>1993.5813805035871</v>
      </c>
      <c r="GZ44" s="17">
        <v>2174.5061518339958</v>
      </c>
      <c r="HA44" s="22">
        <v>2059.9914446352732</v>
      </c>
      <c r="HB44" s="22">
        <v>2214.0721248794207</v>
      </c>
      <c r="HC44" s="22">
        <v>2172.4184149567495</v>
      </c>
      <c r="HD44" s="22">
        <v>2295.5062096114771</v>
      </c>
      <c r="HE44" s="101">
        <v>1954.9853029821247</v>
      </c>
      <c r="HF44" s="101">
        <v>1861.9173461767721</v>
      </c>
      <c r="HG44" s="101">
        <v>1999.5494260172416</v>
      </c>
      <c r="HH44" s="101">
        <v>1894.107629720286</v>
      </c>
      <c r="HI44" s="101">
        <v>2054.7799413748344</v>
      </c>
      <c r="HJ44" s="101">
        <v>2034.4796164005647</v>
      </c>
      <c r="HK44" s="101">
        <v>2064.8726798098701</v>
      </c>
      <c r="HL44" s="22">
        <v>1225.258410532891</v>
      </c>
      <c r="HM44" s="22">
        <v>1215.0542393257444</v>
      </c>
      <c r="HN44" s="22">
        <v>1272.8257888567821</v>
      </c>
      <c r="HO44" s="22">
        <v>1261.2649232405577</v>
      </c>
      <c r="HP44" s="22">
        <v>1401.7688848046539</v>
      </c>
      <c r="HQ44" s="22">
        <v>1380.2123208706853</v>
      </c>
      <c r="HR44" s="22">
        <v>1581.5452668865416</v>
      </c>
      <c r="HS44" s="101">
        <v>1103.6191782571643</v>
      </c>
      <c r="HT44" s="101">
        <v>1096.1908894259168</v>
      </c>
      <c r="HU44" s="101">
        <v>1120.8692690336366</v>
      </c>
      <c r="HV44" s="101">
        <v>1112.4533529152952</v>
      </c>
      <c r="HW44" s="101">
        <v>1235.4571633362727</v>
      </c>
      <c r="HX44" s="101">
        <v>1233.7789801323925</v>
      </c>
      <c r="HY44" s="101">
        <v>1356.1633624978899</v>
      </c>
      <c r="HZ44" s="10"/>
      <c r="IA44" s="17">
        <v>2506.6734643494228</v>
      </c>
      <c r="IB44" s="17">
        <v>2400.2143217355788</v>
      </c>
      <c r="IC44" s="17">
        <v>2633.5029159014248</v>
      </c>
      <c r="ID44" s="22">
        <v>2512.889510227174</v>
      </c>
      <c r="IE44" s="22">
        <v>2646.014661566363</v>
      </c>
      <c r="IF44" s="22">
        <v>2565.6111258840524</v>
      </c>
      <c r="IG44" s="22">
        <v>2703.7642273357187</v>
      </c>
      <c r="IH44" s="101">
        <v>2365.6362830383146</v>
      </c>
      <c r="II44" s="101">
        <v>2269.3048340837754</v>
      </c>
      <c r="IJ44" s="101">
        <v>2454.7654572799529</v>
      </c>
      <c r="IK44" s="101">
        <v>2345.626271610513</v>
      </c>
      <c r="IL44" s="101">
        <v>2483.1431612645883</v>
      </c>
      <c r="IM44" s="101">
        <v>2424.6069680559131</v>
      </c>
      <c r="IN44" s="101">
        <v>2454.2741320110526</v>
      </c>
      <c r="IO44" s="22">
        <v>1378.7942369319251</v>
      </c>
      <c r="IP44" s="22">
        <v>1364.2260936291632</v>
      </c>
      <c r="IQ44" s="22">
        <v>1456.9154876370505</v>
      </c>
      <c r="IR44" s="22">
        <v>1440.4104385172195</v>
      </c>
      <c r="IS44" s="22">
        <v>1593.3308755685023</v>
      </c>
      <c r="IT44" s="22">
        <v>1548.0198773658174</v>
      </c>
      <c r="IU44" s="22">
        <v>1803.4433462403074</v>
      </c>
      <c r="IV44" s="101">
        <v>1248.8598143333809</v>
      </c>
      <c r="IW44" s="101">
        <v>1239.4466330203777</v>
      </c>
      <c r="IX44" s="101">
        <v>1293.0181638921651</v>
      </c>
      <c r="IY44" s="101">
        <v>1282.3534541404781</v>
      </c>
      <c r="IZ44" s="101">
        <v>1424.6705353952455</v>
      </c>
      <c r="JA44" s="101">
        <v>1399.8188958287792</v>
      </c>
      <c r="JB44" s="101">
        <v>1560.4025800257077</v>
      </c>
      <c r="JC44" s="10"/>
      <c r="JD44" s="17">
        <v>1824.621381292643</v>
      </c>
      <c r="JE44" s="17">
        <v>1741.4149905454231</v>
      </c>
      <c r="JF44" s="17">
        <v>1832.6999589571108</v>
      </c>
      <c r="JG44" s="22">
        <v>1738.4308720991853</v>
      </c>
      <c r="JH44" s="22">
        <v>1880.3261250952326</v>
      </c>
      <c r="JI44" s="22">
        <v>1892.0519172047761</v>
      </c>
      <c r="JJ44" s="22">
        <v>1875.2645097751124</v>
      </c>
      <c r="JK44" s="101">
        <v>1747.8406567083973</v>
      </c>
      <c r="JL44" s="101">
        <v>1667.275696204043</v>
      </c>
      <c r="JM44" s="101">
        <v>1734.2940404933317</v>
      </c>
      <c r="JN44" s="101">
        <v>1643.0175749323719</v>
      </c>
      <c r="JO44" s="101">
        <v>1790.6960832720906</v>
      </c>
      <c r="JP44" s="101">
        <v>1816.0578990701235</v>
      </c>
      <c r="JQ44" s="101">
        <v>1743.0605037855114</v>
      </c>
      <c r="JR44" s="22">
        <v>1057.0790907284791</v>
      </c>
      <c r="JS44" s="22">
        <v>1049.6537566207646</v>
      </c>
      <c r="JT44" s="22">
        <v>1045.0329243759954</v>
      </c>
      <c r="JU44" s="22">
        <v>1036.6203558261143</v>
      </c>
      <c r="JV44" s="22">
        <v>1151.5816372142619</v>
      </c>
      <c r="JW44" s="22">
        <v>1173.7926957216041</v>
      </c>
      <c r="JX44" s="22">
        <v>1238.5464472002536</v>
      </c>
      <c r="JY44" s="101">
        <v>999.13912151566024</v>
      </c>
      <c r="JZ44" s="101">
        <v>993.04059312197307</v>
      </c>
      <c r="KA44" s="101">
        <v>971.82751574575911</v>
      </c>
      <c r="KB44" s="101">
        <v>964.91815821099408</v>
      </c>
      <c r="KC44" s="101">
        <v>1071.6158693493371</v>
      </c>
      <c r="KD44" s="101">
        <v>1103.1002238260789</v>
      </c>
      <c r="KE44" s="101">
        <v>1128.7427608507298</v>
      </c>
      <c r="KF44" s="10"/>
    </row>
    <row r="45" spans="2:292" ht="18">
      <c r="B45" s="4" t="str">
        <f>$B$57</f>
        <v>No Cooling with 80 AFUE Furnace</v>
      </c>
      <c r="C45" s="17">
        <v>1570.8879069973486</v>
      </c>
      <c r="D45" s="17">
        <v>1436.6400404363737</v>
      </c>
      <c r="E45" s="17">
        <v>1543.7590664474449</v>
      </c>
      <c r="F45" s="22">
        <v>1391.6622902301635</v>
      </c>
      <c r="G45" s="22">
        <v>1540.3158605297174</v>
      </c>
      <c r="H45" s="22">
        <v>1581.5869737252926</v>
      </c>
      <c r="I45" s="22">
        <v>1506.5219117943909</v>
      </c>
      <c r="J45" s="101">
        <v>1559.6243822586634</v>
      </c>
      <c r="K45" s="101">
        <v>1427.1555090543457</v>
      </c>
      <c r="L45" s="101">
        <v>1531.9228107269989</v>
      </c>
      <c r="M45" s="101">
        <v>1381.8415537234732</v>
      </c>
      <c r="N45" s="101">
        <v>1530.289373600102</v>
      </c>
      <c r="O45" s="101">
        <v>1571.1770119892903</v>
      </c>
      <c r="P45" s="101">
        <v>1489.1846036067086</v>
      </c>
      <c r="Q45" s="22">
        <v>943.92908877272612</v>
      </c>
      <c r="R45" s="22">
        <v>916.3097612671836</v>
      </c>
      <c r="S45" s="22">
        <v>908.94597561268904</v>
      </c>
      <c r="T45" s="22">
        <v>877.65452359565506</v>
      </c>
      <c r="U45" s="22">
        <v>973.63844796269245</v>
      </c>
      <c r="V45" s="22">
        <v>1009.3221627629364</v>
      </c>
      <c r="W45" s="22">
        <v>1004.4021779471244</v>
      </c>
      <c r="X45" s="101">
        <v>934.19336253185713</v>
      </c>
      <c r="Y45" s="101">
        <v>908.16173079193368</v>
      </c>
      <c r="Z45" s="101">
        <v>898.81830912923908</v>
      </c>
      <c r="AA45" s="101">
        <v>869.32564478571464</v>
      </c>
      <c r="AB45" s="101">
        <v>964.55072755220397</v>
      </c>
      <c r="AC45" s="101">
        <v>999.83550024901274</v>
      </c>
      <c r="AD45" s="101">
        <v>988.61642903618872</v>
      </c>
      <c r="AE45" s="18"/>
      <c r="AF45" s="17">
        <v>1718.0837544262288</v>
      </c>
      <c r="AG45" s="17">
        <v>1664.6788017250551</v>
      </c>
      <c r="AH45" s="17">
        <v>1742.9287092488748</v>
      </c>
      <c r="AI45" s="22">
        <v>1682.4233072043976</v>
      </c>
      <c r="AJ45" s="22">
        <v>1776.1400674722531</v>
      </c>
      <c r="AK45" s="22">
        <v>1777.0835505456907</v>
      </c>
      <c r="AL45" s="22">
        <v>1810.0497778855176</v>
      </c>
      <c r="AM45" s="101">
        <v>1613.6761276477314</v>
      </c>
      <c r="AN45" s="101">
        <v>1562.3286068397745</v>
      </c>
      <c r="AO45" s="101">
        <v>1611.6691847709237</v>
      </c>
      <c r="AP45" s="101">
        <v>1553.494760240364</v>
      </c>
      <c r="AQ45" s="101">
        <v>1656.0557353718295</v>
      </c>
      <c r="AR45" s="101">
        <v>1674.1062533234672</v>
      </c>
      <c r="AS45" s="101">
        <v>1647.6791120776081</v>
      </c>
      <c r="AT45" s="22">
        <v>1012.6476938639702</v>
      </c>
      <c r="AU45" s="22">
        <v>1009.7219564994251</v>
      </c>
      <c r="AV45" s="22">
        <v>1016.5137744451138</v>
      </c>
      <c r="AW45" s="22">
        <v>1013.1990460058088</v>
      </c>
      <c r="AX45" s="22">
        <v>1117.4383227268654</v>
      </c>
      <c r="AY45" s="22">
        <v>1126.6011192712945</v>
      </c>
      <c r="AZ45" s="22">
        <v>1211.2009280927298</v>
      </c>
      <c r="BA45" s="101">
        <v>937.82657614301604</v>
      </c>
      <c r="BB45" s="101">
        <v>929.3019015943147</v>
      </c>
      <c r="BC45" s="101">
        <v>921.90036984307187</v>
      </c>
      <c r="BD45" s="101">
        <v>912.24229817032688</v>
      </c>
      <c r="BE45" s="101">
        <v>1012.6143231668134</v>
      </c>
      <c r="BF45" s="101">
        <v>1034.4977136699754</v>
      </c>
      <c r="BG45" s="101">
        <v>1073.6562029365004</v>
      </c>
      <c r="BH45" s="13"/>
      <c r="BI45" s="17">
        <v>1531.8853122767403</v>
      </c>
      <c r="BJ45" s="17">
        <v>1441.1756306522177</v>
      </c>
      <c r="BK45" s="17">
        <v>1516.9622754926045</v>
      </c>
      <c r="BL45" s="22">
        <v>1414.1922985818858</v>
      </c>
      <c r="BM45" s="22">
        <v>1505.1335098377226</v>
      </c>
      <c r="BN45" s="22">
        <v>1537.2773984919113</v>
      </c>
      <c r="BO45" s="22">
        <v>1487.314646725946</v>
      </c>
      <c r="BP45" s="101">
        <v>1504.7550361445931</v>
      </c>
      <c r="BQ45" s="101">
        <v>1414.1449410911312</v>
      </c>
      <c r="BR45" s="101">
        <v>1483.8140514872648</v>
      </c>
      <c r="BS45" s="101">
        <v>1381.1569016687054</v>
      </c>
      <c r="BT45" s="101">
        <v>1474.8832888238717</v>
      </c>
      <c r="BU45" s="101">
        <v>1510.3652956531971</v>
      </c>
      <c r="BV45" s="101">
        <v>1446.1216136534788</v>
      </c>
      <c r="BW45" s="22">
        <v>899.76277522621115</v>
      </c>
      <c r="BX45" s="22">
        <v>874.66205058363676</v>
      </c>
      <c r="BY45" s="22">
        <v>874.55070933191428</v>
      </c>
      <c r="BZ45" s="22">
        <v>846.11272073178338</v>
      </c>
      <c r="CA45" s="22">
        <v>938.45815619650409</v>
      </c>
      <c r="CB45" s="22">
        <v>967.28316024004187</v>
      </c>
      <c r="CC45" s="22">
        <v>986.24449297173965</v>
      </c>
      <c r="CD45" s="101">
        <v>882.88071329602178</v>
      </c>
      <c r="CE45" s="101">
        <v>858.79511748702669</v>
      </c>
      <c r="CF45" s="101">
        <v>854.22507797205412</v>
      </c>
      <c r="CG45" s="101">
        <v>826.93718454280418</v>
      </c>
      <c r="CH45" s="101">
        <v>916.80375061691927</v>
      </c>
      <c r="CI45" s="101">
        <v>947.23478272752038</v>
      </c>
      <c r="CJ45" s="101">
        <v>956.54478852248099</v>
      </c>
      <c r="CK45" s="13"/>
      <c r="CL45" s="17">
        <v>1759.8528753307437</v>
      </c>
      <c r="CM45" s="17">
        <v>1706.1214118683486</v>
      </c>
      <c r="CN45" s="17">
        <v>1793.0636869335417</v>
      </c>
      <c r="CO45" s="22">
        <v>1732.1883629271401</v>
      </c>
      <c r="CP45" s="22">
        <v>1820.4238808289504</v>
      </c>
      <c r="CQ45" s="22">
        <v>1814.2160866398503</v>
      </c>
      <c r="CR45" s="22">
        <v>1857.4184648225405</v>
      </c>
      <c r="CS45" s="101">
        <v>1649.3150142560426</v>
      </c>
      <c r="CT45" s="101">
        <v>1598.0380895770004</v>
      </c>
      <c r="CU45" s="101">
        <v>1653.6455458118357</v>
      </c>
      <c r="CV45" s="101">
        <v>1595.55110351039</v>
      </c>
      <c r="CW45" s="101">
        <v>1693.2374967804706</v>
      </c>
      <c r="CX45" s="101">
        <v>1705.3719109114968</v>
      </c>
      <c r="CY45" s="101">
        <v>1680.7142172324816</v>
      </c>
      <c r="CZ45" s="22">
        <v>1017.703560016823</v>
      </c>
      <c r="DA45" s="22">
        <v>1019.5393271460247</v>
      </c>
      <c r="DB45" s="22">
        <v>1028.7569788495505</v>
      </c>
      <c r="DC45" s="22">
        <v>1030.8368201862506</v>
      </c>
      <c r="DD45" s="22">
        <v>1128.49854761756</v>
      </c>
      <c r="DE45" s="22">
        <v>1132.5926434410583</v>
      </c>
      <c r="DF45" s="22">
        <v>1236.8924531979922</v>
      </c>
      <c r="DG45" s="101">
        <v>927.62105292740569</v>
      </c>
      <c r="DH45" s="101">
        <v>924.93152363856586</v>
      </c>
      <c r="DI45" s="101">
        <v>916.07865986130582</v>
      </c>
      <c r="DJ45" s="101">
        <v>913.03154451524279</v>
      </c>
      <c r="DK45" s="101">
        <v>1009.5602935527049</v>
      </c>
      <c r="DL45" s="101">
        <v>1027.9476197817801</v>
      </c>
      <c r="DM45" s="101">
        <v>1080.0104729839461</v>
      </c>
      <c r="DN45" s="13"/>
      <c r="DO45" s="17">
        <v>1524.1142336133041</v>
      </c>
      <c r="DP45" s="17">
        <v>1432.711143890848</v>
      </c>
      <c r="DQ45" s="17">
        <v>1504.5846896806413</v>
      </c>
      <c r="DR45" s="22">
        <v>1401.0291126780837</v>
      </c>
      <c r="DS45" s="22">
        <v>1492.6202142530231</v>
      </c>
      <c r="DT45" s="22">
        <v>1528.207236649502</v>
      </c>
      <c r="DU45" s="22">
        <v>1467.1995368919329</v>
      </c>
      <c r="DV45" s="101">
        <v>1508.6830210891399</v>
      </c>
      <c r="DW45" s="101">
        <v>1417.3316988801673</v>
      </c>
      <c r="DX45" s="101">
        <v>1486.3719715655741</v>
      </c>
      <c r="DY45" s="101">
        <v>1382.8750448202968</v>
      </c>
      <c r="DZ45" s="101">
        <v>1476.6228058969334</v>
      </c>
      <c r="EA45" s="101">
        <v>1513.3259143928137</v>
      </c>
      <c r="EB45" s="101">
        <v>1444.0920784246157</v>
      </c>
      <c r="EC45" s="22">
        <v>882.84141820040395</v>
      </c>
      <c r="ED45" s="22">
        <v>862.74398535516946</v>
      </c>
      <c r="EE45" s="22">
        <v>858.8305967875101</v>
      </c>
      <c r="EF45" s="22">
        <v>836.06111207011338</v>
      </c>
      <c r="EG45" s="22">
        <v>926.54405483753499</v>
      </c>
      <c r="EH45" s="22">
        <v>953.83905263129634</v>
      </c>
      <c r="EI45" s="22">
        <v>974.54637222058716</v>
      </c>
      <c r="EJ45" s="101">
        <v>872.31619553695577</v>
      </c>
      <c r="EK45" s="101">
        <v>853.14034295526335</v>
      </c>
      <c r="EL45" s="101">
        <v>846.69277428715827</v>
      </c>
      <c r="EM45" s="101">
        <v>824.9673984312326</v>
      </c>
      <c r="EN45" s="101">
        <v>914.38297423393431</v>
      </c>
      <c r="EO45" s="101">
        <v>942.08659524374752</v>
      </c>
      <c r="EP45" s="101">
        <v>956.68914163136162</v>
      </c>
      <c r="EQ45" s="13"/>
      <c r="ER45" s="17">
        <v>1724.2702193774232</v>
      </c>
      <c r="ES45" s="17">
        <v>1672.707059526143</v>
      </c>
      <c r="ET45" s="17">
        <v>1748.1957418851889</v>
      </c>
      <c r="EU45" s="22">
        <v>1689.7770080471162</v>
      </c>
      <c r="EV45" s="22">
        <v>1780.3778634557243</v>
      </c>
      <c r="EW45" s="22">
        <v>1778.0026961352958</v>
      </c>
      <c r="EX45" s="22">
        <v>1792.0838618735695</v>
      </c>
      <c r="EY45" s="101">
        <v>1618.48560401387</v>
      </c>
      <c r="EZ45" s="101">
        <v>1568.9250317121703</v>
      </c>
      <c r="FA45" s="101">
        <v>1614.9089053546322</v>
      </c>
      <c r="FB45" s="101">
        <v>1558.7590128634331</v>
      </c>
      <c r="FC45" s="101">
        <v>1658.5097284257888</v>
      </c>
      <c r="FD45" s="101">
        <v>1673.2811120700032</v>
      </c>
      <c r="FE45" s="101">
        <v>1617.3518542651691</v>
      </c>
      <c r="FF45" s="22">
        <v>943.57480055570613</v>
      </c>
      <c r="FG45" s="22">
        <v>948.19520570761449</v>
      </c>
      <c r="FH45" s="22">
        <v>950.94740705241816</v>
      </c>
      <c r="FI45" s="22">
        <v>956.18211763982094</v>
      </c>
      <c r="FJ45" s="22">
        <v>1053.4881267944058</v>
      </c>
      <c r="FK45" s="22">
        <v>1058.8089354601645</v>
      </c>
      <c r="FL45" s="22">
        <v>1159.8986905726065</v>
      </c>
      <c r="FM45" s="101">
        <v>857.74841717685683</v>
      </c>
      <c r="FN45" s="101">
        <v>857.74841717685683</v>
      </c>
      <c r="FO45" s="101">
        <v>843.98976334222527</v>
      </c>
      <c r="FP45" s="101">
        <v>843.98976334222527</v>
      </c>
      <c r="FQ45" s="101">
        <v>935.74013542786327</v>
      </c>
      <c r="FR45" s="101">
        <v>954.31182453631925</v>
      </c>
      <c r="FS45" s="101">
        <v>1004.3934459194395</v>
      </c>
      <c r="FT45" s="13"/>
      <c r="FU45" s="17">
        <v>2454.9305021322602</v>
      </c>
      <c r="FV45" s="17">
        <v>2349.8264309589249</v>
      </c>
      <c r="FW45" s="17">
        <v>2582.9565814212428</v>
      </c>
      <c r="FX45" s="22">
        <v>2463.8784105550144</v>
      </c>
      <c r="FY45" s="22">
        <v>2576.3399879102753</v>
      </c>
      <c r="FZ45" s="22">
        <v>2496.0330824071752</v>
      </c>
      <c r="GA45" s="22">
        <v>2636.6818711657256</v>
      </c>
      <c r="GB45" s="101">
        <v>2321.3781119252767</v>
      </c>
      <c r="GC45" s="101">
        <v>2224.6726333778265</v>
      </c>
      <c r="GD45" s="101">
        <v>2412.4382679260102</v>
      </c>
      <c r="GE45" s="101">
        <v>2302.8753236021762</v>
      </c>
      <c r="GF45" s="101">
        <v>2420.203190421309</v>
      </c>
      <c r="GG45" s="101">
        <v>2361.888652355377</v>
      </c>
      <c r="GH45" s="101">
        <v>2399.7111658530043</v>
      </c>
      <c r="GI45" s="22">
        <v>1369.2796798330667</v>
      </c>
      <c r="GJ45" s="22">
        <v>1348.0296252969072</v>
      </c>
      <c r="GK45" s="22">
        <v>1444.7456605174496</v>
      </c>
      <c r="GL45" s="22">
        <v>1420.6703074247896</v>
      </c>
      <c r="GM45" s="22">
        <v>1562.4276543329534</v>
      </c>
      <c r="GN45" s="22">
        <v>1518.7652550676828</v>
      </c>
      <c r="GO45" s="22">
        <v>1757.4333120901883</v>
      </c>
      <c r="GP45" s="101">
        <v>1244.9249211396111</v>
      </c>
      <c r="GQ45" s="101">
        <v>1229.2939678782886</v>
      </c>
      <c r="GR45" s="101">
        <v>1286.76361848942</v>
      </c>
      <c r="GS45" s="101">
        <v>1269.0544536352443</v>
      </c>
      <c r="GT45" s="101">
        <v>1403.8483844049886</v>
      </c>
      <c r="GU45" s="101">
        <v>1380.4726871192063</v>
      </c>
      <c r="GV45" s="101">
        <v>1529.994160912205</v>
      </c>
      <c r="GW45" s="13"/>
      <c r="GX45" s="17">
        <v>2094.6575210611081</v>
      </c>
      <c r="GY45" s="17">
        <v>1993.5813805035871</v>
      </c>
      <c r="GZ45" s="17">
        <v>2174.5061518339958</v>
      </c>
      <c r="HA45" s="22">
        <v>2059.9914446352732</v>
      </c>
      <c r="HB45" s="22">
        <v>2214.0721248794207</v>
      </c>
      <c r="HC45" s="22">
        <v>2172.4184149567495</v>
      </c>
      <c r="HD45" s="22">
        <v>2295.5062096114771</v>
      </c>
      <c r="HE45" s="101">
        <v>1954.9853029821247</v>
      </c>
      <c r="HF45" s="101">
        <v>1861.9173461767721</v>
      </c>
      <c r="HG45" s="101">
        <v>1999.5494260172416</v>
      </c>
      <c r="HH45" s="101">
        <v>1894.107629720286</v>
      </c>
      <c r="HI45" s="101">
        <v>2054.7799413748344</v>
      </c>
      <c r="HJ45" s="101">
        <v>2034.4796164005647</v>
      </c>
      <c r="HK45" s="101">
        <v>2064.8726798098701</v>
      </c>
      <c r="HL45" s="22">
        <v>1225.258410532891</v>
      </c>
      <c r="HM45" s="22">
        <v>1215.0542393257444</v>
      </c>
      <c r="HN45" s="22">
        <v>1272.8257888567821</v>
      </c>
      <c r="HO45" s="22">
        <v>1261.2649232405577</v>
      </c>
      <c r="HP45" s="22">
        <v>1401.7688848046539</v>
      </c>
      <c r="HQ45" s="22">
        <v>1380.2123208706853</v>
      </c>
      <c r="HR45" s="22">
        <v>1581.5452668865416</v>
      </c>
      <c r="HS45" s="101">
        <v>1103.6191782571643</v>
      </c>
      <c r="HT45" s="101">
        <v>1096.1908894259168</v>
      </c>
      <c r="HU45" s="101">
        <v>1120.8692690336366</v>
      </c>
      <c r="HV45" s="101">
        <v>1112.4533529152952</v>
      </c>
      <c r="HW45" s="101">
        <v>1235.4571633362727</v>
      </c>
      <c r="HX45" s="101">
        <v>1233.7789801323925</v>
      </c>
      <c r="HY45" s="101">
        <v>1356.1633624978899</v>
      </c>
      <c r="HZ45" s="13"/>
      <c r="IA45" s="17">
        <v>2506.6734643494228</v>
      </c>
      <c r="IB45" s="17">
        <v>2400.2143217355788</v>
      </c>
      <c r="IC45" s="17">
        <v>2633.5029159014248</v>
      </c>
      <c r="ID45" s="22">
        <v>2512.889510227174</v>
      </c>
      <c r="IE45" s="22">
        <v>2646.014661566363</v>
      </c>
      <c r="IF45" s="22">
        <v>2565.6111258840524</v>
      </c>
      <c r="IG45" s="22">
        <v>2703.7642273357187</v>
      </c>
      <c r="IH45" s="101">
        <v>2365.6362830383146</v>
      </c>
      <c r="II45" s="101">
        <v>2269.3048340837754</v>
      </c>
      <c r="IJ45" s="101">
        <v>2454.7654572799529</v>
      </c>
      <c r="IK45" s="101">
        <v>2345.626271610513</v>
      </c>
      <c r="IL45" s="101">
        <v>2483.1431612645883</v>
      </c>
      <c r="IM45" s="101">
        <v>2424.6069680559131</v>
      </c>
      <c r="IN45" s="101">
        <v>2454.2741320110526</v>
      </c>
      <c r="IO45" s="22">
        <v>1378.7942369319251</v>
      </c>
      <c r="IP45" s="22">
        <v>1364.2260936291632</v>
      </c>
      <c r="IQ45" s="22">
        <v>1456.9154876370505</v>
      </c>
      <c r="IR45" s="22">
        <v>1440.4104385172195</v>
      </c>
      <c r="IS45" s="22">
        <v>1593.3308755685023</v>
      </c>
      <c r="IT45" s="22">
        <v>1548.0198773658174</v>
      </c>
      <c r="IU45" s="22">
        <v>1803.4433462403074</v>
      </c>
      <c r="IV45" s="101">
        <v>1248.8598143333809</v>
      </c>
      <c r="IW45" s="101">
        <v>1239.4466330203777</v>
      </c>
      <c r="IX45" s="101">
        <v>1293.0181638921651</v>
      </c>
      <c r="IY45" s="101">
        <v>1282.3534541404781</v>
      </c>
      <c r="IZ45" s="101">
        <v>1424.6705353952455</v>
      </c>
      <c r="JA45" s="101">
        <v>1399.8188958287792</v>
      </c>
      <c r="JB45" s="101">
        <v>1560.4025800257077</v>
      </c>
      <c r="JC45" s="13"/>
      <c r="JD45" s="17">
        <v>1824.621381292643</v>
      </c>
      <c r="JE45" s="17">
        <v>1741.4149905454231</v>
      </c>
      <c r="JF45" s="17">
        <v>1832.6999589571108</v>
      </c>
      <c r="JG45" s="22">
        <v>1738.4308720991853</v>
      </c>
      <c r="JH45" s="22">
        <v>1880.3261250952326</v>
      </c>
      <c r="JI45" s="22">
        <v>1892.0519172047761</v>
      </c>
      <c r="JJ45" s="22">
        <v>1875.2645097751124</v>
      </c>
      <c r="JK45" s="101">
        <v>1747.8406567083973</v>
      </c>
      <c r="JL45" s="101">
        <v>1667.275696204043</v>
      </c>
      <c r="JM45" s="101">
        <v>1734.2940404933317</v>
      </c>
      <c r="JN45" s="101">
        <v>1643.0175749323719</v>
      </c>
      <c r="JO45" s="101">
        <v>1790.6960832720906</v>
      </c>
      <c r="JP45" s="101">
        <v>1816.0578990701235</v>
      </c>
      <c r="JQ45" s="101">
        <v>1743.0605037855114</v>
      </c>
      <c r="JR45" s="22">
        <v>1057.0790907284791</v>
      </c>
      <c r="JS45" s="22">
        <v>1049.6537566207646</v>
      </c>
      <c r="JT45" s="22">
        <v>1045.0329243759954</v>
      </c>
      <c r="JU45" s="22">
        <v>1036.6203558261143</v>
      </c>
      <c r="JV45" s="22">
        <v>1151.5816372142619</v>
      </c>
      <c r="JW45" s="22">
        <v>1173.7926957216041</v>
      </c>
      <c r="JX45" s="22">
        <v>1238.5464472002536</v>
      </c>
      <c r="JY45" s="101">
        <v>999.13912151566024</v>
      </c>
      <c r="JZ45" s="101">
        <v>993.04059312197307</v>
      </c>
      <c r="KA45" s="101">
        <v>971.82751574575911</v>
      </c>
      <c r="KB45" s="101">
        <v>964.91815821099408</v>
      </c>
      <c r="KC45" s="101">
        <v>1071.6158693493371</v>
      </c>
      <c r="KD45" s="101">
        <v>1103.1002238260789</v>
      </c>
      <c r="KE45" s="101">
        <v>1128.7427608507298</v>
      </c>
      <c r="KF45" s="13"/>
    </row>
    <row r="46" spans="2:292" ht="18">
      <c r="B46" s="4" t="str">
        <f>$B$58</f>
        <v>Standard AC Window Unit and Wall Furnace</v>
      </c>
      <c r="C46" s="17">
        <v>1546.5063874849247</v>
      </c>
      <c r="D46" s="17">
        <v>1416.1932406020676</v>
      </c>
      <c r="E46" s="17">
        <v>1520.3990482466004</v>
      </c>
      <c r="F46" s="22">
        <v>1372.7601319096425</v>
      </c>
      <c r="G46" s="22">
        <v>1520.4885655364994</v>
      </c>
      <c r="H46" s="22">
        <v>1560.2669665170281</v>
      </c>
      <c r="I46" s="22">
        <v>1488.9772371162203</v>
      </c>
      <c r="J46" s="101">
        <v>1537.8152788739994</v>
      </c>
      <c r="K46" s="101">
        <v>1409.0353857963237</v>
      </c>
      <c r="L46" s="101">
        <v>1511.0980643764192</v>
      </c>
      <c r="M46" s="101">
        <v>1365.196255427936</v>
      </c>
      <c r="N46" s="101">
        <v>1512.5129702660165</v>
      </c>
      <c r="O46" s="101">
        <v>1552.071381204755</v>
      </c>
      <c r="P46" s="101">
        <v>1474.5972970292521</v>
      </c>
      <c r="Q46" s="22">
        <v>923.02384287319762</v>
      </c>
      <c r="R46" s="22">
        <v>898.52767675257758</v>
      </c>
      <c r="S46" s="22">
        <v>889.16333578305728</v>
      </c>
      <c r="T46" s="22">
        <v>861.41028471362642</v>
      </c>
      <c r="U46" s="22">
        <v>955.39144299891268</v>
      </c>
      <c r="V46" s="22">
        <v>989.7173526840686</v>
      </c>
      <c r="W46" s="22">
        <v>988.17472630800557</v>
      </c>
      <c r="X46" s="101">
        <v>915.69462769918982</v>
      </c>
      <c r="Y46" s="101">
        <v>892.23467044742415</v>
      </c>
      <c r="Z46" s="101">
        <v>881.40492335636782</v>
      </c>
      <c r="AA46" s="101">
        <v>854.82585018675775</v>
      </c>
      <c r="AB46" s="101">
        <v>948.20970675110846</v>
      </c>
      <c r="AC46" s="101">
        <v>982.2930246451715</v>
      </c>
      <c r="AD46" s="101">
        <v>975.14005978402861</v>
      </c>
      <c r="AE46" s="18"/>
      <c r="AF46" s="17">
        <v>2038.8465091919729</v>
      </c>
      <c r="AG46" s="17">
        <v>1984.1685830777812</v>
      </c>
      <c r="AH46" s="17">
        <v>2134.9549696601575</v>
      </c>
      <c r="AI46" s="22">
        <v>2073.0073461689585</v>
      </c>
      <c r="AJ46" s="22">
        <v>2131.9029604053621</v>
      </c>
      <c r="AK46" s="22">
        <v>2085.1205649440249</v>
      </c>
      <c r="AL46" s="22">
        <v>2242.91341327186</v>
      </c>
      <c r="AM46" s="101">
        <v>1815.027190086568</v>
      </c>
      <c r="AN46" s="101">
        <v>1763.4370073605774</v>
      </c>
      <c r="AO46" s="101">
        <v>1852.7807929765249</v>
      </c>
      <c r="AP46" s="101">
        <v>1794.331443440524</v>
      </c>
      <c r="AQ46" s="101">
        <v>1873.5185679101296</v>
      </c>
      <c r="AR46" s="101">
        <v>1865.2783261890827</v>
      </c>
      <c r="AS46" s="101">
        <v>1897.4892586182411</v>
      </c>
      <c r="AT46" s="22">
        <v>1282.4326240623343</v>
      </c>
      <c r="AU46" s="22">
        <v>1285.96854466438</v>
      </c>
      <c r="AV46" s="22">
        <v>1351.9464765507937</v>
      </c>
      <c r="AW46" s="22">
        <v>1355.9525150697532</v>
      </c>
      <c r="AX46" s="22">
        <v>1430.7173644612233</v>
      </c>
      <c r="AY46" s="22">
        <v>1396.9769834393712</v>
      </c>
      <c r="AZ46" s="22">
        <v>1607.285809315046</v>
      </c>
      <c r="BA46" s="101">
        <v>1071.37457503212</v>
      </c>
      <c r="BB46" s="101">
        <v>1075.6462478187502</v>
      </c>
      <c r="BC46" s="101">
        <v>1087.2881090623746</v>
      </c>
      <c r="BD46" s="101">
        <v>1092.1277216129868</v>
      </c>
      <c r="BE46" s="101">
        <v>1184.6127849378863</v>
      </c>
      <c r="BF46" s="101">
        <v>1185.3343101271953</v>
      </c>
      <c r="BG46" s="101">
        <v>1284.707763826209</v>
      </c>
      <c r="BH46" s="13"/>
      <c r="BI46" s="17">
        <v>1569.4701719848233</v>
      </c>
      <c r="BJ46" s="17">
        <v>1478.8321717874437</v>
      </c>
      <c r="BK46" s="17">
        <v>1567.3136881544856</v>
      </c>
      <c r="BL46" s="22">
        <v>1464.6249230668082</v>
      </c>
      <c r="BM46" s="22">
        <v>1552.4337563953197</v>
      </c>
      <c r="BN46" s="22">
        <v>1575.702009513727</v>
      </c>
      <c r="BO46" s="22">
        <v>1547.5015233303036</v>
      </c>
      <c r="BP46" s="101">
        <v>1511.9429943176638</v>
      </c>
      <c r="BQ46" s="101">
        <v>1421.4288927638213</v>
      </c>
      <c r="BR46" s="101">
        <v>1494.5916970257786</v>
      </c>
      <c r="BS46" s="101">
        <v>1392.043303511537</v>
      </c>
      <c r="BT46" s="101">
        <v>1485.1384456022563</v>
      </c>
      <c r="BU46" s="101">
        <v>1517.6637343272268</v>
      </c>
      <c r="BV46" s="101">
        <v>1458.6764360545712</v>
      </c>
      <c r="BW46" s="22">
        <v>921.37480737886904</v>
      </c>
      <c r="BX46" s="22">
        <v>895.30681796486238</v>
      </c>
      <c r="BY46" s="22">
        <v>906.12759740291767</v>
      </c>
      <c r="BZ46" s="22">
        <v>876.59374145493041</v>
      </c>
      <c r="CA46" s="22">
        <v>972.44859680527111</v>
      </c>
      <c r="CB46" s="22">
        <v>994.68804088904415</v>
      </c>
      <c r="CC46" s="22">
        <v>1032.1795088352894</v>
      </c>
      <c r="CD46" s="101">
        <v>880.46790939754885</v>
      </c>
      <c r="CE46" s="101">
        <v>857.98016303042573</v>
      </c>
      <c r="CF46" s="101">
        <v>854.27177135348632</v>
      </c>
      <c r="CG46" s="101">
        <v>828.79416925485486</v>
      </c>
      <c r="CH46" s="101">
        <v>919.01508563484754</v>
      </c>
      <c r="CI46" s="101">
        <v>947.40716807681815</v>
      </c>
      <c r="CJ46" s="101">
        <v>961.9567514998563</v>
      </c>
      <c r="CK46" s="13"/>
      <c r="CL46" s="17">
        <v>2153.8646962889875</v>
      </c>
      <c r="CM46" s="17">
        <v>2101.0746907762291</v>
      </c>
      <c r="CN46" s="17">
        <v>2263.3553788668532</v>
      </c>
      <c r="CO46" s="22">
        <v>2203.5466842434994</v>
      </c>
      <c r="CP46" s="22">
        <v>2243.5907498449797</v>
      </c>
      <c r="CQ46" s="22">
        <v>2185.8221744302564</v>
      </c>
      <c r="CR46" s="22">
        <v>2354.5086270514307</v>
      </c>
      <c r="CS46" s="101">
        <v>1919.0344585866001</v>
      </c>
      <c r="CT46" s="101">
        <v>1866.5239380164862</v>
      </c>
      <c r="CU46" s="101">
        <v>1967.6240775601791</v>
      </c>
      <c r="CV46" s="101">
        <v>1908.1320267678575</v>
      </c>
      <c r="CW46" s="101">
        <v>1973.8966987658043</v>
      </c>
      <c r="CX46" s="101">
        <v>1955.913407727953</v>
      </c>
      <c r="CY46" s="101">
        <v>1984.3139793545658</v>
      </c>
      <c r="CZ46" s="22">
        <v>1342.4291243478533</v>
      </c>
      <c r="DA46" s="22">
        <v>1344.6349907776384</v>
      </c>
      <c r="DB46" s="22">
        <v>1423.6966273954868</v>
      </c>
      <c r="DC46" s="22">
        <v>1426.1957745427057</v>
      </c>
      <c r="DD46" s="22">
        <v>1492.4337188032205</v>
      </c>
      <c r="DE46" s="22">
        <v>1450.2630361994752</v>
      </c>
      <c r="DF46" s="22">
        <v>1688.7975316943698</v>
      </c>
      <c r="DG46" s="101">
        <v>1110.7272721158911</v>
      </c>
      <c r="DH46" s="101">
        <v>1114.9698269792623</v>
      </c>
      <c r="DI46" s="101">
        <v>1134.7166697864429</v>
      </c>
      <c r="DJ46" s="101">
        <v>1139.5232930436598</v>
      </c>
      <c r="DK46" s="101">
        <v>1223.8757716501727</v>
      </c>
      <c r="DL46" s="101">
        <v>1218.608559387465</v>
      </c>
      <c r="DM46" s="101">
        <v>1331.8810208640261</v>
      </c>
      <c r="DN46" s="13"/>
      <c r="DO46" s="17">
        <v>1527.2724840383994</v>
      </c>
      <c r="DP46" s="17">
        <v>1436.159926701489</v>
      </c>
      <c r="DQ46" s="17">
        <v>1513.128545010208</v>
      </c>
      <c r="DR46" s="22">
        <v>1409.9021280930883</v>
      </c>
      <c r="DS46" s="22">
        <v>1500.9118677517329</v>
      </c>
      <c r="DT46" s="22">
        <v>1532.9711374418937</v>
      </c>
      <c r="DU46" s="22">
        <v>1483.271840336633</v>
      </c>
      <c r="DV46" s="101">
        <v>1498.3894201703006</v>
      </c>
      <c r="DW46" s="101">
        <v>1407.1752837932258</v>
      </c>
      <c r="DX46" s="101">
        <v>1477.1976988615872</v>
      </c>
      <c r="DY46" s="101">
        <v>1373.8561974747083</v>
      </c>
      <c r="DZ46" s="101">
        <v>1468.8280774516945</v>
      </c>
      <c r="EA46" s="101">
        <v>1504.4096219244682</v>
      </c>
      <c r="EB46" s="101">
        <v>1438.9093737449818</v>
      </c>
      <c r="EC46" s="22">
        <v>881.69557379599871</v>
      </c>
      <c r="ED46" s="22">
        <v>863.05125109822791</v>
      </c>
      <c r="EE46" s="22">
        <v>862.08181192539507</v>
      </c>
      <c r="EF46" s="22">
        <v>840.95863544796987</v>
      </c>
      <c r="EG46" s="22">
        <v>931.58101664144033</v>
      </c>
      <c r="EH46" s="22">
        <v>956.09971848347095</v>
      </c>
      <c r="EI46" s="22">
        <v>986.51693153708504</v>
      </c>
      <c r="EJ46" s="101">
        <v>861.62126774311173</v>
      </c>
      <c r="EK46" s="101">
        <v>844.21336400925838</v>
      </c>
      <c r="EL46" s="101">
        <v>836.98388448975481</v>
      </c>
      <c r="EM46" s="101">
        <v>817.26151491737119</v>
      </c>
      <c r="EN46" s="101">
        <v>905.65129950439609</v>
      </c>
      <c r="EO46" s="101">
        <v>932.42153513166068</v>
      </c>
      <c r="EP46" s="101">
        <v>950.4870664053409</v>
      </c>
      <c r="EQ46" s="13"/>
      <c r="ER46" s="17">
        <v>2185.1924312133547</v>
      </c>
      <c r="ES46" s="17">
        <v>2131.1067208693166</v>
      </c>
      <c r="ET46" s="17">
        <v>2279.7971791232226</v>
      </c>
      <c r="EU46" s="22">
        <v>2218.5205093817849</v>
      </c>
      <c r="EV46" s="22">
        <v>2256.056254847922</v>
      </c>
      <c r="EW46" s="22">
        <v>2205.2569286695971</v>
      </c>
      <c r="EX46" s="22">
        <v>2312.6086753182426</v>
      </c>
      <c r="EY46" s="101">
        <v>1934.9578187106131</v>
      </c>
      <c r="EZ46" s="101">
        <v>1885.1133905520267</v>
      </c>
      <c r="FA46" s="101">
        <v>1966.2050578122416</v>
      </c>
      <c r="FB46" s="101">
        <v>1909.7335694413639</v>
      </c>
      <c r="FC46" s="101">
        <v>1969.8398807480332</v>
      </c>
      <c r="FD46" s="101">
        <v>1959.4040760406376</v>
      </c>
      <c r="FE46" s="101">
        <v>1907.5996656270208</v>
      </c>
      <c r="FF46" s="22">
        <v>1302.4510183919451</v>
      </c>
      <c r="FG46" s="22">
        <v>1303.837125707149</v>
      </c>
      <c r="FH46" s="22">
        <v>1372.9682277507527</v>
      </c>
      <c r="FI46" s="22">
        <v>1374.5386248046116</v>
      </c>
      <c r="FJ46" s="22">
        <v>1444.2773407128195</v>
      </c>
      <c r="FK46" s="22">
        <v>1407.2949246101282</v>
      </c>
      <c r="FL46" s="22">
        <v>1621.5660916812967</v>
      </c>
      <c r="FM46" s="101">
        <v>1055.932840978475</v>
      </c>
      <c r="FN46" s="101">
        <v>1060.1176464869209</v>
      </c>
      <c r="FO46" s="101">
        <v>1066.5164580528094</v>
      </c>
      <c r="FP46" s="101">
        <v>1071.2576538962594</v>
      </c>
      <c r="FQ46" s="101">
        <v>1155.9733607113044</v>
      </c>
      <c r="FR46" s="101">
        <v>1156.9916282615015</v>
      </c>
      <c r="FS46" s="101">
        <v>1229.6221120180696</v>
      </c>
      <c r="FT46" s="13"/>
      <c r="FU46" s="17">
        <v>3294.2892903200504</v>
      </c>
      <c r="FV46" s="17">
        <v>3166.819126184681</v>
      </c>
      <c r="FW46" s="17">
        <v>3544.9298856839068</v>
      </c>
      <c r="FX46" s="22">
        <v>3401.479537237833</v>
      </c>
      <c r="FY46" s="22">
        <v>3432.5507387042912</v>
      </c>
      <c r="FZ46" s="22">
        <v>3262.4498764891282</v>
      </c>
      <c r="GA46" s="22">
        <v>3543.1465643664983</v>
      </c>
      <c r="GB46" s="101">
        <v>3071.2246856322868</v>
      </c>
      <c r="GC46" s="101">
        <v>2960.5723663268391</v>
      </c>
      <c r="GD46" s="101">
        <v>3266.1424663115604</v>
      </c>
      <c r="GE46" s="101">
        <v>3140.778380621005</v>
      </c>
      <c r="GF46" s="101">
        <v>3177.8984741348204</v>
      </c>
      <c r="GG46" s="101">
        <v>3042.8988060937104</v>
      </c>
      <c r="GH46" s="101">
        <v>3166.5203905293374</v>
      </c>
      <c r="GI46" s="22">
        <v>2078.7538612852222</v>
      </c>
      <c r="GJ46" s="22">
        <v>2038.4590138291896</v>
      </c>
      <c r="GK46" s="22">
        <v>2269.9059093288056</v>
      </c>
      <c r="GL46" s="22">
        <v>2224.2536650642978</v>
      </c>
      <c r="GM46" s="22">
        <v>2304.4013153175665</v>
      </c>
      <c r="GN46" s="22">
        <v>2177.8747628175406</v>
      </c>
      <c r="GO46" s="22">
        <v>2586.9541471284933</v>
      </c>
      <c r="GP46" s="101">
        <v>1856.6582741590494</v>
      </c>
      <c r="GQ46" s="101">
        <v>1829.1215841669866</v>
      </c>
      <c r="GR46" s="101">
        <v>1992.0146307064144</v>
      </c>
      <c r="GS46" s="101">
        <v>1960.8168032639583</v>
      </c>
      <c r="GT46" s="101">
        <v>2048.0233890952536</v>
      </c>
      <c r="GU46" s="101">
        <v>1956.1945652311751</v>
      </c>
      <c r="GV46" s="101">
        <v>2215.5548712366917</v>
      </c>
      <c r="GW46" s="13"/>
      <c r="GX46" s="17">
        <v>2763.6553901459879</v>
      </c>
      <c r="GY46" s="17">
        <v>2643.8331176833749</v>
      </c>
      <c r="GZ46" s="17">
        <v>2953.2862735065191</v>
      </c>
      <c r="HA46" s="22">
        <v>2817.5330445916416</v>
      </c>
      <c r="HB46" s="22">
        <v>2910.1591521366631</v>
      </c>
      <c r="HC46" s="22">
        <v>2793.4568524031611</v>
      </c>
      <c r="HD46" s="22">
        <v>3085.8139388457039</v>
      </c>
      <c r="HE46" s="101">
        <v>2508.553885126104</v>
      </c>
      <c r="HF46" s="101">
        <v>2403.842899020754</v>
      </c>
      <c r="HG46" s="101">
        <v>2636.2485314124519</v>
      </c>
      <c r="HH46" s="101">
        <v>2517.6157081942138</v>
      </c>
      <c r="HI46" s="101">
        <v>2621.9030452558673</v>
      </c>
      <c r="HJ46" s="101">
        <v>2544.1700292009864</v>
      </c>
      <c r="HK46" s="101">
        <v>2675.6179582324608</v>
      </c>
      <c r="HL46" s="22">
        <v>1791.5570075992187</v>
      </c>
      <c r="HM46" s="22">
        <v>1747.4377340648589</v>
      </c>
      <c r="HN46" s="22">
        <v>1941.7549388484174</v>
      </c>
      <c r="HO46" s="22">
        <v>1891.7697923762742</v>
      </c>
      <c r="HP46" s="22">
        <v>2012.314882942467</v>
      </c>
      <c r="HQ46" s="22">
        <v>1921.4577997500014</v>
      </c>
      <c r="HR46" s="22">
        <v>2314.5029351471217</v>
      </c>
      <c r="HS46" s="101">
        <v>1522.0507320304296</v>
      </c>
      <c r="HT46" s="101">
        <v>1492.2286673131844</v>
      </c>
      <c r="HU46" s="101">
        <v>1610.041831915642</v>
      </c>
      <c r="HV46" s="101">
        <v>1576.2547780142968</v>
      </c>
      <c r="HW46" s="101">
        <v>1710.3043220120446</v>
      </c>
      <c r="HX46" s="101">
        <v>1658.6922587744291</v>
      </c>
      <c r="HY46" s="101">
        <v>1900.0624120633404</v>
      </c>
      <c r="HZ46" s="13"/>
      <c r="IA46" s="17">
        <v>3463.1066820656142</v>
      </c>
      <c r="IB46" s="17">
        <v>3326.0559273205845</v>
      </c>
      <c r="IC46" s="17">
        <v>3719.1909514697172</v>
      </c>
      <c r="ID46" s="22">
        <v>3563.9186293922635</v>
      </c>
      <c r="IE46" s="22">
        <v>3610.4506374096054</v>
      </c>
      <c r="IF46" s="22">
        <v>3438.1840920553195</v>
      </c>
      <c r="IG46" s="22">
        <v>3719.4146240196974</v>
      </c>
      <c r="IH46" s="101">
        <v>3227.4651035597499</v>
      </c>
      <c r="II46" s="101">
        <v>3106.4357735021567</v>
      </c>
      <c r="IJ46" s="101">
        <v>3425.549073084645</v>
      </c>
      <c r="IK46" s="101">
        <v>3288.4283023710395</v>
      </c>
      <c r="IL46" s="101">
        <v>3343.9510662428488</v>
      </c>
      <c r="IM46" s="101">
        <v>3206.607800626457</v>
      </c>
      <c r="IN46" s="101">
        <v>3319.7915944792107</v>
      </c>
      <c r="IO46" s="22">
        <v>2170.7874597740802</v>
      </c>
      <c r="IP46" s="22">
        <v>2124.7623107348254</v>
      </c>
      <c r="IQ46" s="22">
        <v>2369.8304020371684</v>
      </c>
      <c r="IR46" s="22">
        <v>2317.6859846015891</v>
      </c>
      <c r="IS46" s="22">
        <v>2416.4342245565103</v>
      </c>
      <c r="IT46" s="22">
        <v>2285.9965831208447</v>
      </c>
      <c r="IU46" s="22">
        <v>2724.4113304209782</v>
      </c>
      <c r="IV46" s="101">
        <v>1930.5403639830502</v>
      </c>
      <c r="IW46" s="101">
        <v>1901.2999832714736</v>
      </c>
      <c r="IX46" s="101">
        <v>2072.3819945633231</v>
      </c>
      <c r="IY46" s="101">
        <v>2039.2539623977129</v>
      </c>
      <c r="IZ46" s="101">
        <v>2143.9384967504084</v>
      </c>
      <c r="JA46" s="101">
        <v>2047.9705485860027</v>
      </c>
      <c r="JB46" s="101">
        <v>2326.1670685866693</v>
      </c>
      <c r="JC46" s="13"/>
      <c r="JD46" s="17">
        <v>2371.4810871715467</v>
      </c>
      <c r="JE46" s="17">
        <v>2295.8787716300985</v>
      </c>
      <c r="JF46" s="17">
        <v>2492.6529359686679</v>
      </c>
      <c r="JG46" s="22">
        <v>2406.9989232608259</v>
      </c>
      <c r="JH46" s="22">
        <v>2474.9076317051358</v>
      </c>
      <c r="JI46" s="22">
        <v>2403.1294993604852</v>
      </c>
      <c r="JJ46" s="22">
        <v>2518.5094690552432</v>
      </c>
      <c r="JK46" s="101">
        <v>2153.2077808113859</v>
      </c>
      <c r="JL46" s="101">
        <v>2079.2189512170444</v>
      </c>
      <c r="JM46" s="101">
        <v>2206.7435783294814</v>
      </c>
      <c r="JN46" s="101">
        <v>2122.9175724072443</v>
      </c>
      <c r="JO46" s="101">
        <v>2212.4379067765403</v>
      </c>
      <c r="JP46" s="101">
        <v>2186.2540206604222</v>
      </c>
      <c r="JQ46" s="101">
        <v>2142.9086607663812</v>
      </c>
      <c r="JR46" s="22">
        <v>1484.5097311539828</v>
      </c>
      <c r="JS46" s="22">
        <v>1467.8493327710137</v>
      </c>
      <c r="JT46" s="22">
        <v>1572.9662976211691</v>
      </c>
      <c r="JU46" s="22">
        <v>1554.0908178876132</v>
      </c>
      <c r="JV46" s="22">
        <v>1644.4274470624466</v>
      </c>
      <c r="JW46" s="22">
        <v>1594.1960507594902</v>
      </c>
      <c r="JX46" s="22">
        <v>1811.3043160455779</v>
      </c>
      <c r="JY46" s="101">
        <v>1272.3894542344176</v>
      </c>
      <c r="JZ46" s="101">
        <v>1259.5799959044862</v>
      </c>
      <c r="KA46" s="101">
        <v>1296.909850029562</v>
      </c>
      <c r="KB46" s="101">
        <v>1282.3973116408306</v>
      </c>
      <c r="KC46" s="101">
        <v>1384.2051666695963</v>
      </c>
      <c r="KD46" s="101">
        <v>1377.0968068892164</v>
      </c>
      <c r="KE46" s="101">
        <v>1448.5776325917709</v>
      </c>
      <c r="KF46" s="13"/>
    </row>
    <row r="47" spans="2:292" ht="18">
      <c r="B47" s="4" t="str">
        <f>$B$59</f>
        <v>Evaporative Cooler and Wall Furnace</v>
      </c>
      <c r="C47" s="17">
        <v>1547.3825903819697</v>
      </c>
      <c r="D47" s="17">
        <v>1416.8222122566751</v>
      </c>
      <c r="E47" s="17">
        <v>1521.1738749487117</v>
      </c>
      <c r="F47" s="22">
        <v>1373.254856767903</v>
      </c>
      <c r="G47" s="22">
        <v>1521.0179629458075</v>
      </c>
      <c r="H47" s="22">
        <v>1560.8818030139262</v>
      </c>
      <c r="I47" s="22">
        <v>1489.3621015158767</v>
      </c>
      <c r="J47" s="101">
        <v>1538.0834229816876</v>
      </c>
      <c r="K47" s="101">
        <v>1409.2755051383172</v>
      </c>
      <c r="L47" s="101">
        <v>1511.3736244443578</v>
      </c>
      <c r="M47" s="101">
        <v>1365.4400647006719</v>
      </c>
      <c r="N47" s="101">
        <v>1512.7248292109264</v>
      </c>
      <c r="O47" s="101">
        <v>1552.28104279267</v>
      </c>
      <c r="P47" s="101">
        <v>1474.7420011844531</v>
      </c>
      <c r="Q47" s="22">
        <v>923.78676861608562</v>
      </c>
      <c r="R47" s="22">
        <v>899.11591224458141</v>
      </c>
      <c r="S47" s="22">
        <v>889.84092436664025</v>
      </c>
      <c r="T47" s="22">
        <v>861.88995712411486</v>
      </c>
      <c r="U47" s="22">
        <v>955.91064303774681</v>
      </c>
      <c r="V47" s="22">
        <v>990.30690062279177</v>
      </c>
      <c r="W47" s="22">
        <v>988.58744176948414</v>
      </c>
      <c r="X47" s="101">
        <v>915.84886409831245</v>
      </c>
      <c r="Y47" s="101">
        <v>892.38749949998873</v>
      </c>
      <c r="Z47" s="101">
        <v>881.55977852358694</v>
      </c>
      <c r="AA47" s="101">
        <v>854.97911089381773</v>
      </c>
      <c r="AB47" s="101">
        <v>948.38144723824587</v>
      </c>
      <c r="AC47" s="101">
        <v>982.46011248593231</v>
      </c>
      <c r="AD47" s="101">
        <v>975.25630466923928</v>
      </c>
      <c r="AE47" s="18"/>
      <c r="AF47" s="17">
        <v>1551.642419890926</v>
      </c>
      <c r="AG47" s="17">
        <v>1500.8884855165695</v>
      </c>
      <c r="AH47" s="17">
        <v>1544.5483339277212</v>
      </c>
      <c r="AI47" s="22">
        <v>1487.0464160467627</v>
      </c>
      <c r="AJ47" s="22">
        <v>1597.2200131959728</v>
      </c>
      <c r="AK47" s="22">
        <v>1618.6200140501765</v>
      </c>
      <c r="AL47" s="22">
        <v>1597.5784709120965</v>
      </c>
      <c r="AM47" s="101">
        <v>1502.878613590229</v>
      </c>
      <c r="AN47" s="101">
        <v>1453.2541285830928</v>
      </c>
      <c r="AO47" s="101">
        <v>1483.9109245532527</v>
      </c>
      <c r="AP47" s="101">
        <v>1427.688621850212</v>
      </c>
      <c r="AQ47" s="101">
        <v>1541.8965793879772</v>
      </c>
      <c r="AR47" s="101">
        <v>1570.6502485216404</v>
      </c>
      <c r="AS47" s="101">
        <v>1522.2562078652261</v>
      </c>
      <c r="AT47" s="22">
        <v>913.86679486054084</v>
      </c>
      <c r="AU47" s="22">
        <v>906.14333176060916</v>
      </c>
      <c r="AV47" s="22">
        <v>894.62609192789125</v>
      </c>
      <c r="AW47" s="22">
        <v>885.87575667992621</v>
      </c>
      <c r="AX47" s="22">
        <v>982.90494526979262</v>
      </c>
      <c r="AY47" s="22">
        <v>1006.7468779235679</v>
      </c>
      <c r="AZ47" s="22">
        <v>1042.8967788075038</v>
      </c>
      <c r="BA47" s="101">
        <v>883.96041499803346</v>
      </c>
      <c r="BB47" s="101">
        <v>876.88816606128739</v>
      </c>
      <c r="BC47" s="101">
        <v>857.7862048592973</v>
      </c>
      <c r="BD47" s="101">
        <v>849.77366587867527</v>
      </c>
      <c r="BE47" s="101">
        <v>942.45641288867807</v>
      </c>
      <c r="BF47" s="101">
        <v>970.15535170004159</v>
      </c>
      <c r="BG47" s="101">
        <v>989.25384086460895</v>
      </c>
      <c r="BH47" s="13"/>
      <c r="BI47" s="17">
        <v>1503.5424979652605</v>
      </c>
      <c r="BJ47" s="17">
        <v>1412.9176051553977</v>
      </c>
      <c r="BK47" s="17">
        <v>1485.206406840023</v>
      </c>
      <c r="BL47" s="22">
        <v>1382.5324918310675</v>
      </c>
      <c r="BM47" s="22">
        <v>1476.6328729635761</v>
      </c>
      <c r="BN47" s="22">
        <v>1510.5522296943759</v>
      </c>
      <c r="BO47" s="22">
        <v>1456.0110609005403</v>
      </c>
      <c r="BP47" s="101">
        <v>1488.3163966525387</v>
      </c>
      <c r="BQ47" s="101">
        <v>1397.7136784540132</v>
      </c>
      <c r="BR47" s="101">
        <v>1467.0740553293181</v>
      </c>
      <c r="BS47" s="101">
        <v>1364.425263154603</v>
      </c>
      <c r="BT47" s="101">
        <v>1460.206906985155</v>
      </c>
      <c r="BU47" s="101">
        <v>1495.5711997102428</v>
      </c>
      <c r="BV47" s="101">
        <v>1432.8916999323199</v>
      </c>
      <c r="BW47" s="22">
        <v>881.33725595837939</v>
      </c>
      <c r="BX47" s="22">
        <v>858.04493308062763</v>
      </c>
      <c r="BY47" s="22">
        <v>854.38808239493187</v>
      </c>
      <c r="BZ47" s="22">
        <v>827.99893140825009</v>
      </c>
      <c r="CA47" s="22">
        <v>917.88397165956246</v>
      </c>
      <c r="CB47" s="22">
        <v>947.29780021043439</v>
      </c>
      <c r="CC47" s="22">
        <v>963.66705869807322</v>
      </c>
      <c r="CD47" s="101">
        <v>871.6789052981826</v>
      </c>
      <c r="CE47" s="101">
        <v>849.18960050091709</v>
      </c>
      <c r="CF47" s="101">
        <v>843.25209465919363</v>
      </c>
      <c r="CG47" s="101">
        <v>817.77272692952238</v>
      </c>
      <c r="CH47" s="101">
        <v>906.41315635788601</v>
      </c>
      <c r="CI47" s="101">
        <v>936.33585949517828</v>
      </c>
      <c r="CJ47" s="101">
        <v>947.15217043869654</v>
      </c>
      <c r="CK47" s="13"/>
      <c r="CL47" s="17">
        <v>1564.1929824298404</v>
      </c>
      <c r="CM47" s="17">
        <v>1513.8577596298041</v>
      </c>
      <c r="CN47" s="17">
        <v>1562.2113074020542</v>
      </c>
      <c r="CO47" s="22">
        <v>1505.1837708446103</v>
      </c>
      <c r="CP47" s="22">
        <v>1613.0497215213827</v>
      </c>
      <c r="CQ47" s="22">
        <v>1629.9890657814876</v>
      </c>
      <c r="CR47" s="22">
        <v>1616.60984641394</v>
      </c>
      <c r="CS47" s="101">
        <v>1511.9514013163623</v>
      </c>
      <c r="CT47" s="101">
        <v>1463.2502435598683</v>
      </c>
      <c r="CU47" s="101">
        <v>1496.9299801562624</v>
      </c>
      <c r="CV47" s="101">
        <v>1441.7537655722592</v>
      </c>
      <c r="CW47" s="101">
        <v>1553.8397101099304</v>
      </c>
      <c r="CX47" s="101">
        <v>1578.8404740134777</v>
      </c>
      <c r="CY47" s="101">
        <v>1533.8312689071381</v>
      </c>
      <c r="CZ47" s="22">
        <v>903.36597851970305</v>
      </c>
      <c r="DA47" s="22">
        <v>898.65609671490506</v>
      </c>
      <c r="DB47" s="22">
        <v>888.49057284228479</v>
      </c>
      <c r="DC47" s="22">
        <v>883.15448924390034</v>
      </c>
      <c r="DD47" s="22">
        <v>979.50591898069081</v>
      </c>
      <c r="DE47" s="22">
        <v>1000.2118303117094</v>
      </c>
      <c r="DF47" s="22">
        <v>1049.1234150376984</v>
      </c>
      <c r="DG47" s="101">
        <v>868.70347600719867</v>
      </c>
      <c r="DH47" s="101">
        <v>864.4653574809231</v>
      </c>
      <c r="DI47" s="101">
        <v>845.82204562359937</v>
      </c>
      <c r="DJ47" s="101">
        <v>841.02044853616701</v>
      </c>
      <c r="DK47" s="101">
        <v>932.39402866871296</v>
      </c>
      <c r="DL47" s="101">
        <v>957.62484751403451</v>
      </c>
      <c r="DM47" s="101">
        <v>986.63159797749722</v>
      </c>
      <c r="DN47" s="13"/>
      <c r="DO47" s="17">
        <v>1505.0010166874217</v>
      </c>
      <c r="DP47" s="17">
        <v>1413.8831523473111</v>
      </c>
      <c r="DQ47" s="17">
        <v>1484.6051758162446</v>
      </c>
      <c r="DR47" s="22">
        <v>1381.3727463039277</v>
      </c>
      <c r="DS47" s="22">
        <v>1475.2761821145511</v>
      </c>
      <c r="DT47" s="22">
        <v>1510.7813609660368</v>
      </c>
      <c r="DU47" s="22">
        <v>1449.6483571609533</v>
      </c>
      <c r="DV47" s="101">
        <v>1495.4670832735212</v>
      </c>
      <c r="DW47" s="101">
        <v>1404.326969215389</v>
      </c>
      <c r="DX47" s="101">
        <v>1473.7032819171493</v>
      </c>
      <c r="DY47" s="101">
        <v>1370.4456444781056</v>
      </c>
      <c r="DZ47" s="101">
        <v>1465.7665099105407</v>
      </c>
      <c r="EA47" s="101">
        <v>1501.6828203812199</v>
      </c>
      <c r="EB47" s="101">
        <v>1435.3653274165713</v>
      </c>
      <c r="EC47" s="22">
        <v>867.79926190014464</v>
      </c>
      <c r="ED47" s="22">
        <v>849.54473672531128</v>
      </c>
      <c r="EE47" s="22">
        <v>843.5624317068357</v>
      </c>
      <c r="EF47" s="22">
        <v>822.88087823717194</v>
      </c>
      <c r="EG47" s="22">
        <v>911.81796906481179</v>
      </c>
      <c r="EH47" s="22">
        <v>938.68372001984244</v>
      </c>
      <c r="EI47" s="22">
        <v>960.06058871382891</v>
      </c>
      <c r="EJ47" s="101">
        <v>860.86405093999235</v>
      </c>
      <c r="EK47" s="101">
        <v>843.45389695109725</v>
      </c>
      <c r="EL47" s="101">
        <v>835.89162526931716</v>
      </c>
      <c r="EM47" s="101">
        <v>816.16670625949291</v>
      </c>
      <c r="EN47" s="101">
        <v>904.45618438208271</v>
      </c>
      <c r="EO47" s="101">
        <v>931.3756568340026</v>
      </c>
      <c r="EP47" s="101">
        <v>948.75078964397585</v>
      </c>
      <c r="EQ47" s="13"/>
      <c r="ER47" s="17">
        <v>1541.5722816786069</v>
      </c>
      <c r="ES47" s="17">
        <v>1493.5239667147464</v>
      </c>
      <c r="ET47" s="17">
        <v>1538.4829309440834</v>
      </c>
      <c r="EU47" s="22">
        <v>1484.0463577911255</v>
      </c>
      <c r="EV47" s="22">
        <v>1592.7657487613992</v>
      </c>
      <c r="EW47" s="22">
        <v>1608.7061158828972</v>
      </c>
      <c r="EX47" s="22">
        <v>1588.2813987942282</v>
      </c>
      <c r="EY47" s="101">
        <v>1489.7638915554508</v>
      </c>
      <c r="EZ47" s="101">
        <v>1443.8269766507856</v>
      </c>
      <c r="FA47" s="101">
        <v>1473.4694259669425</v>
      </c>
      <c r="FB47" s="101">
        <v>1421.4249738251856</v>
      </c>
      <c r="FC47" s="101">
        <v>1533.4045197386602</v>
      </c>
      <c r="FD47" s="101">
        <v>1557.4571719354774</v>
      </c>
      <c r="FE47" s="101">
        <v>1503.0855017888289</v>
      </c>
      <c r="FF47" s="22">
        <v>857.93778189859916</v>
      </c>
      <c r="FG47" s="22">
        <v>857.93778189859916</v>
      </c>
      <c r="FH47" s="22">
        <v>847.38040926269866</v>
      </c>
      <c r="FI47" s="22">
        <v>847.38040926269866</v>
      </c>
      <c r="FJ47" s="22">
        <v>939.12352154636073</v>
      </c>
      <c r="FK47" s="22">
        <v>956.1057190090122</v>
      </c>
      <c r="FL47" s="22">
        <v>1016.757625478053</v>
      </c>
      <c r="FM47" s="101">
        <v>822.04550474608754</v>
      </c>
      <c r="FN47" s="101">
        <v>822.04550474608754</v>
      </c>
      <c r="FO47" s="101">
        <v>803.17075858914598</v>
      </c>
      <c r="FP47" s="101">
        <v>803.17075858914598</v>
      </c>
      <c r="FQ47" s="101">
        <v>889.65821728985679</v>
      </c>
      <c r="FR47" s="101">
        <v>911.19551817313106</v>
      </c>
      <c r="FS47" s="101">
        <v>951.49412242763503</v>
      </c>
      <c r="FT47" s="13"/>
      <c r="FU47" s="17">
        <v>1825.2390794939511</v>
      </c>
      <c r="FV47" s="17">
        <v>1735.8694286282744</v>
      </c>
      <c r="FW47" s="17">
        <v>1854.7519924231365</v>
      </c>
      <c r="FX47" s="22">
        <v>1753.5002099066512</v>
      </c>
      <c r="FY47" s="22">
        <v>1926.9904513998702</v>
      </c>
      <c r="FZ47" s="22">
        <v>1915.5103257167307</v>
      </c>
      <c r="GA47" s="22">
        <v>1932.550575909574</v>
      </c>
      <c r="GB47" s="101">
        <v>1771.2446320006575</v>
      </c>
      <c r="GC47" s="101">
        <v>1686.3044212847374</v>
      </c>
      <c r="GD47" s="101">
        <v>1786.2797885305699</v>
      </c>
      <c r="GE47" s="101">
        <v>1690.0463618694439</v>
      </c>
      <c r="GF47" s="101">
        <v>1864.3598002129295</v>
      </c>
      <c r="GG47" s="101">
        <v>1860.9702186286802</v>
      </c>
      <c r="GH47" s="101">
        <v>1834.1622449257006</v>
      </c>
      <c r="GI47" s="22">
        <v>999.17655569305759</v>
      </c>
      <c r="GJ47" s="22">
        <v>994.74387283265753</v>
      </c>
      <c r="GK47" s="22">
        <v>1000.1880204776058</v>
      </c>
      <c r="GL47" s="22">
        <v>995.1659907773867</v>
      </c>
      <c r="GM47" s="22">
        <v>1104.3213001441559</v>
      </c>
      <c r="GN47" s="22">
        <v>1112.7036365802401</v>
      </c>
      <c r="GO47" s="22">
        <v>1199.4239321576856</v>
      </c>
      <c r="GP47" s="101">
        <v>965.20126095929686</v>
      </c>
      <c r="GQ47" s="101">
        <v>961.22895257741698</v>
      </c>
      <c r="GR47" s="101">
        <v>957.43351823158594</v>
      </c>
      <c r="GS47" s="101">
        <v>952.93307204572147</v>
      </c>
      <c r="GT47" s="101">
        <v>1057.1457337360216</v>
      </c>
      <c r="GU47" s="101">
        <v>1068.9203531883588</v>
      </c>
      <c r="GV47" s="101">
        <v>1128.8645817392924</v>
      </c>
      <c r="GW47" s="13"/>
      <c r="GX47" s="17">
        <v>1676.4626047693262</v>
      </c>
      <c r="GY47" s="17">
        <v>1596.0513020896033</v>
      </c>
      <c r="GZ47" s="17">
        <v>1687.2089823673853</v>
      </c>
      <c r="HA47" s="22">
        <v>1596.1066041894715</v>
      </c>
      <c r="HB47" s="22">
        <v>1778.6201498741921</v>
      </c>
      <c r="HC47" s="22">
        <v>1782.579370873319</v>
      </c>
      <c r="HD47" s="22">
        <v>1797.3798257373755</v>
      </c>
      <c r="HE47" s="101">
        <v>1617.2288118344236</v>
      </c>
      <c r="HF47" s="101">
        <v>1548.4434812724608</v>
      </c>
      <c r="HG47" s="101">
        <v>1613.6550087998226</v>
      </c>
      <c r="HH47" s="101">
        <v>1535.7243325252659</v>
      </c>
      <c r="HI47" s="101">
        <v>1711.786594537911</v>
      </c>
      <c r="HJ47" s="101">
        <v>1724.0576078892586</v>
      </c>
      <c r="HK47" s="101">
        <v>1698.7485074993319</v>
      </c>
      <c r="HL47" s="22">
        <v>981.57249785914178</v>
      </c>
      <c r="HM47" s="22">
        <v>974.71689283846388</v>
      </c>
      <c r="HN47" s="22">
        <v>976.99602505996427</v>
      </c>
      <c r="HO47" s="22">
        <v>969.22893386235137</v>
      </c>
      <c r="HP47" s="22">
        <v>1075.587623382447</v>
      </c>
      <c r="HQ47" s="22">
        <v>1090.3251423567992</v>
      </c>
      <c r="HR47" s="22">
        <v>1170.476039477531</v>
      </c>
      <c r="HS47" s="101">
        <v>938.63775018305876</v>
      </c>
      <c r="HT47" s="101">
        <v>932.36260146242967</v>
      </c>
      <c r="HU47" s="101">
        <v>924.53694949380383</v>
      </c>
      <c r="HV47" s="101">
        <v>917.42748909684349</v>
      </c>
      <c r="HW47" s="101">
        <v>1017.7897916124991</v>
      </c>
      <c r="HX47" s="101">
        <v>1037.2037038043948</v>
      </c>
      <c r="HY47" s="101">
        <v>1091.1837131659761</v>
      </c>
      <c r="HZ47" s="13"/>
      <c r="IA47" s="17">
        <v>1828.4800260660172</v>
      </c>
      <c r="IB47" s="17">
        <v>1747.4512641404979</v>
      </c>
      <c r="IC47" s="17">
        <v>1856.3638362214972</v>
      </c>
      <c r="ID47" s="22">
        <v>1764.5619045747733</v>
      </c>
      <c r="IE47" s="22">
        <v>1954.2721929755082</v>
      </c>
      <c r="IF47" s="22">
        <v>1941.8087673597738</v>
      </c>
      <c r="IG47" s="22">
        <v>1959.3237324340828</v>
      </c>
      <c r="IH47" s="101">
        <v>1772.0920830220628</v>
      </c>
      <c r="II47" s="101">
        <v>1699.4600167767248</v>
      </c>
      <c r="IJ47" s="101">
        <v>1785.3098469886215</v>
      </c>
      <c r="IK47" s="101">
        <v>1703.0209927303827</v>
      </c>
      <c r="IL47" s="101">
        <v>1889.6751130357172</v>
      </c>
      <c r="IM47" s="101">
        <v>1885.2176592738456</v>
      </c>
      <c r="IN47" s="101">
        <v>1856.7815352558546</v>
      </c>
      <c r="IO47" s="22">
        <v>1006.3635867382465</v>
      </c>
      <c r="IP47" s="22">
        <v>1002.4456030933583</v>
      </c>
      <c r="IQ47" s="22">
        <v>1011.9569609861353</v>
      </c>
      <c r="IR47" s="22">
        <v>1007.5180622764211</v>
      </c>
      <c r="IS47" s="22">
        <v>1118.1642446955868</v>
      </c>
      <c r="IT47" s="22">
        <v>1124.0820407580543</v>
      </c>
      <c r="IU47" s="22">
        <v>1223.9323112501688</v>
      </c>
      <c r="IV47" s="101">
        <v>969.16108921722378</v>
      </c>
      <c r="IW47" s="101">
        <v>965.66480167106761</v>
      </c>
      <c r="IX47" s="101">
        <v>965.51880004603822</v>
      </c>
      <c r="IY47" s="101">
        <v>961.55766399135575</v>
      </c>
      <c r="IZ47" s="101">
        <v>1066.8470459361431</v>
      </c>
      <c r="JA47" s="101">
        <v>1076.405218767844</v>
      </c>
      <c r="JB47" s="101">
        <v>1147.081114550439</v>
      </c>
      <c r="JC47" s="13"/>
      <c r="JD47" s="17">
        <v>1643.7457952000655</v>
      </c>
      <c r="JE47" s="17">
        <v>1567.1266387006581</v>
      </c>
      <c r="JF47" s="17">
        <v>1625.1664845185471</v>
      </c>
      <c r="JG47" s="22">
        <v>1538.3604368801487</v>
      </c>
      <c r="JH47" s="22">
        <v>1695.3646682094275</v>
      </c>
      <c r="JI47" s="22">
        <v>1725.087230681349</v>
      </c>
      <c r="JJ47" s="22">
        <v>1679.3129553678477</v>
      </c>
      <c r="JK47" s="101">
        <v>1603.661726611329</v>
      </c>
      <c r="JL47" s="101">
        <v>1530.0448205436094</v>
      </c>
      <c r="JM47" s="101">
        <v>1575.1038525976655</v>
      </c>
      <c r="JN47" s="101">
        <v>1491.699219251745</v>
      </c>
      <c r="JO47" s="101">
        <v>1650.0342526884508</v>
      </c>
      <c r="JP47" s="101">
        <v>1685.6594985154309</v>
      </c>
      <c r="JQ47" s="101">
        <v>1611.5198875191368</v>
      </c>
      <c r="JR47" s="22">
        <v>969.25099565262951</v>
      </c>
      <c r="JS47" s="22">
        <v>964.91885397717044</v>
      </c>
      <c r="JT47" s="22">
        <v>941.56387222439105</v>
      </c>
      <c r="JU47" s="22">
        <v>936.65575115079162</v>
      </c>
      <c r="JV47" s="22">
        <v>1039.6072033232276</v>
      </c>
      <c r="JW47" s="22">
        <v>1071.1813578059764</v>
      </c>
      <c r="JX47" s="22">
        <v>1104.4063560199736</v>
      </c>
      <c r="JY47" s="101">
        <v>941.48997474774819</v>
      </c>
      <c r="JZ47" s="101">
        <v>938.29761778613715</v>
      </c>
      <c r="KA47" s="101">
        <v>908.01009685218821</v>
      </c>
      <c r="KB47" s="101">
        <v>904.39330043795746</v>
      </c>
      <c r="KC47" s="101">
        <v>1003.7317377948908</v>
      </c>
      <c r="KD47" s="101">
        <v>1038.2117979793807</v>
      </c>
      <c r="KE47" s="101">
        <v>1053.9767404146164</v>
      </c>
      <c r="KF47" s="13"/>
    </row>
    <row r="48" spans="2:292" ht="18">
      <c r="B48" s="4" t="str">
        <f>$B$60</f>
        <v>Gas Furnace Split System: 10 SEER, 80 AFUE Furnace</v>
      </c>
      <c r="C48" s="17">
        <v>1587.0838787528548</v>
      </c>
      <c r="D48" s="17">
        <v>1450.7330574839038</v>
      </c>
      <c r="E48" s="17">
        <v>1559.2612808993508</v>
      </c>
      <c r="F48" s="22">
        <v>1404.7819518727867</v>
      </c>
      <c r="G48" s="22">
        <v>1553.6159332449254</v>
      </c>
      <c r="H48" s="22">
        <v>1595.8987098726823</v>
      </c>
      <c r="I48" s="22">
        <v>1518.1414662870009</v>
      </c>
      <c r="J48" s="101">
        <v>1576.6164464443862</v>
      </c>
      <c r="K48" s="101">
        <v>1441.5642470510929</v>
      </c>
      <c r="L48" s="101">
        <v>1548.0908874955578</v>
      </c>
      <c r="M48" s="101">
        <v>1395.0828384667523</v>
      </c>
      <c r="N48" s="101">
        <v>1544.0179139240038</v>
      </c>
      <c r="O48" s="101">
        <v>1586.0117950739561</v>
      </c>
      <c r="P48" s="101">
        <v>1500.4870156737143</v>
      </c>
      <c r="Q48" s="22">
        <v>958.03066056457169</v>
      </c>
      <c r="R48" s="22">
        <v>928.26055983567653</v>
      </c>
      <c r="S48" s="22">
        <v>922.30453762465049</v>
      </c>
      <c r="T48" s="22">
        <v>888.5763565777537</v>
      </c>
      <c r="U48" s="22">
        <v>985.9259427237622</v>
      </c>
      <c r="V48" s="22">
        <v>1022.5345706180531</v>
      </c>
      <c r="W48" s="22">
        <v>1015.1927093520676</v>
      </c>
      <c r="X48" s="101">
        <v>948.81366459050332</v>
      </c>
      <c r="Y48" s="101">
        <v>920.64591093011302</v>
      </c>
      <c r="Z48" s="101">
        <v>912.53572955465381</v>
      </c>
      <c r="AA48" s="101">
        <v>880.62293544644081</v>
      </c>
      <c r="AB48" s="101">
        <v>977.28771978650605</v>
      </c>
      <c r="AC48" s="101">
        <v>1013.5884204897587</v>
      </c>
      <c r="AD48" s="101">
        <v>999.16624278865856</v>
      </c>
      <c r="AE48" s="18"/>
      <c r="AF48" s="17">
        <v>1885.4685963987704</v>
      </c>
      <c r="AG48" s="17">
        <v>1829.60259205388</v>
      </c>
      <c r="AH48" s="17">
        <v>1943.2820188143128</v>
      </c>
      <c r="AI48" s="22">
        <v>1879.9883562879122</v>
      </c>
      <c r="AJ48" s="22">
        <v>1957.1920387062605</v>
      </c>
      <c r="AK48" s="22">
        <v>1936.5214869963968</v>
      </c>
      <c r="AL48" s="22">
        <v>2025.3413892444746</v>
      </c>
      <c r="AM48" s="101">
        <v>1727.1525952811471</v>
      </c>
      <c r="AN48" s="101">
        <v>1674.4300999633122</v>
      </c>
      <c r="AO48" s="101">
        <v>1742.9687805626552</v>
      </c>
      <c r="AP48" s="101">
        <v>1683.236571944414</v>
      </c>
      <c r="AQ48" s="101">
        <v>1773.4904134339088</v>
      </c>
      <c r="AR48" s="101">
        <v>1779.9174718017371</v>
      </c>
      <c r="AS48" s="101">
        <v>1776.5600345986461</v>
      </c>
      <c r="AT48" s="22">
        <v>1147.4008493983185</v>
      </c>
      <c r="AU48" s="22">
        <v>1148.5055710392164</v>
      </c>
      <c r="AV48" s="22">
        <v>1180.6779458131298</v>
      </c>
      <c r="AW48" s="22">
        <v>1181.9295455927174</v>
      </c>
      <c r="AX48" s="22">
        <v>1273.5241132983028</v>
      </c>
      <c r="AY48" s="22">
        <v>1263.8007904960364</v>
      </c>
      <c r="AZ48" s="22">
        <v>1404.6781744084544</v>
      </c>
      <c r="BA48" s="101">
        <v>1005.3163582024969</v>
      </c>
      <c r="BB48" s="101">
        <v>1000.4058298633171</v>
      </c>
      <c r="BC48" s="101">
        <v>1001.9008104631183</v>
      </c>
      <c r="BD48" s="101">
        <v>996.33740339345184</v>
      </c>
      <c r="BE48" s="101">
        <v>1100.5321318895255</v>
      </c>
      <c r="BF48" s="101">
        <v>1114.0324230100634</v>
      </c>
      <c r="BG48" s="101">
        <v>1177.2819592195212</v>
      </c>
      <c r="BH48" s="13"/>
      <c r="BI48" s="17">
        <v>1554.2706733144826</v>
      </c>
      <c r="BJ48" s="17">
        <v>1463.4504613660617</v>
      </c>
      <c r="BK48" s="17">
        <v>1542.4757638577055</v>
      </c>
      <c r="BL48" s="22">
        <v>1439.5805610765867</v>
      </c>
      <c r="BM48" s="22">
        <v>1528.1062117563338</v>
      </c>
      <c r="BN48" s="22">
        <v>1558.5441744004358</v>
      </c>
      <c r="BO48" s="22">
        <v>1512.9898534519461</v>
      </c>
      <c r="BP48" s="101">
        <v>1517.6385927835402</v>
      </c>
      <c r="BQ48" s="101">
        <v>1426.7791041248158</v>
      </c>
      <c r="BR48" s="101">
        <v>1497.0104397483155</v>
      </c>
      <c r="BS48" s="101">
        <v>1394.0707382263972</v>
      </c>
      <c r="BT48" s="101">
        <v>1486.2924581809116</v>
      </c>
      <c r="BU48" s="101">
        <v>1521.7995191465759</v>
      </c>
      <c r="BV48" s="101">
        <v>1456.4928711599034</v>
      </c>
      <c r="BW48" s="22">
        <v>914.82600982605152</v>
      </c>
      <c r="BX48" s="22">
        <v>888.44903709829862</v>
      </c>
      <c r="BY48" s="22">
        <v>891.57084109064374</v>
      </c>
      <c r="BZ48" s="22">
        <v>861.68692098797294</v>
      </c>
      <c r="CA48" s="22">
        <v>956.09125655852495</v>
      </c>
      <c r="CB48" s="22">
        <v>984.0024873993035</v>
      </c>
      <c r="CC48" s="22">
        <v>1006.1661723488611</v>
      </c>
      <c r="CD48" s="101">
        <v>891.75989878982364</v>
      </c>
      <c r="CE48" s="101">
        <v>866.4070793851588</v>
      </c>
      <c r="CF48" s="101">
        <v>863.00907873364326</v>
      </c>
      <c r="CG48" s="101">
        <v>834.28547814132821</v>
      </c>
      <c r="CH48" s="101">
        <v>925.12571857830505</v>
      </c>
      <c r="CI48" s="101">
        <v>955.8784274409569</v>
      </c>
      <c r="CJ48" s="101">
        <v>964.16233486736519</v>
      </c>
      <c r="CK48" s="13"/>
      <c r="CL48" s="17">
        <v>1958.7684341665777</v>
      </c>
      <c r="CM48" s="17">
        <v>1904.5882058813404</v>
      </c>
      <c r="CN48" s="17">
        <v>2028.0103339425089</v>
      </c>
      <c r="CO48" s="22">
        <v>1966.6265796378652</v>
      </c>
      <c r="CP48" s="22">
        <v>2031.3007771204691</v>
      </c>
      <c r="CQ48" s="22">
        <v>2001.0897031708607</v>
      </c>
      <c r="CR48" s="22">
        <v>2101.8252214709864</v>
      </c>
      <c r="CS48" s="101">
        <v>1791.6330805613625</v>
      </c>
      <c r="CT48" s="101">
        <v>1737.8562653828442</v>
      </c>
      <c r="CU48" s="101">
        <v>1816.1142999932101</v>
      </c>
      <c r="CV48" s="101">
        <v>1755.1875945384911</v>
      </c>
      <c r="CW48" s="101">
        <v>1837.5799313338825</v>
      </c>
      <c r="CX48" s="101">
        <v>1835.977448290846</v>
      </c>
      <c r="CY48" s="101">
        <v>1831.6581622956851</v>
      </c>
      <c r="CZ48" s="22">
        <v>1172.2531796043518</v>
      </c>
      <c r="DA48" s="22">
        <v>1176.0448997013</v>
      </c>
      <c r="DB48" s="22">
        <v>1215.1982382769825</v>
      </c>
      <c r="DC48" s="22">
        <v>1219.494086083268</v>
      </c>
      <c r="DD48" s="22">
        <v>1304.4858762407007</v>
      </c>
      <c r="DE48" s="22">
        <v>1287.7878839138098</v>
      </c>
      <c r="DF48" s="22">
        <v>1453.9345258052783</v>
      </c>
      <c r="DG48" s="101">
        <v>1014.5194660979806</v>
      </c>
      <c r="DH48" s="101">
        <v>1014.4655069518432</v>
      </c>
      <c r="DI48" s="101">
        <v>1017.5653118799237</v>
      </c>
      <c r="DJ48" s="101">
        <v>1017.50417860172</v>
      </c>
      <c r="DK48" s="101">
        <v>1112.3159747184684</v>
      </c>
      <c r="DL48" s="101">
        <v>1120.9568820335535</v>
      </c>
      <c r="DM48" s="101">
        <v>1198.3200999481835</v>
      </c>
      <c r="DN48" s="13"/>
      <c r="DO48" s="17">
        <v>1537.7167038002626</v>
      </c>
      <c r="DP48" s="17">
        <v>1446.2161731345677</v>
      </c>
      <c r="DQ48" s="17">
        <v>1518.9084091753425</v>
      </c>
      <c r="DR48" s="22">
        <v>1415.2424359801441</v>
      </c>
      <c r="DS48" s="22">
        <v>1505.060079531936</v>
      </c>
      <c r="DT48" s="22">
        <v>1540.6637040701337</v>
      </c>
      <c r="DU48" s="22">
        <v>1479.8739035671754</v>
      </c>
      <c r="DV48" s="101">
        <v>1518.6080217277777</v>
      </c>
      <c r="DW48" s="101">
        <v>1427.2214945009505</v>
      </c>
      <c r="DX48" s="101">
        <v>1495.834461511525</v>
      </c>
      <c r="DY48" s="101">
        <v>1392.2976490692874</v>
      </c>
      <c r="DZ48" s="101">
        <v>1484.7361936478228</v>
      </c>
      <c r="EA48" s="101">
        <v>1522.071520052604</v>
      </c>
      <c r="EB48" s="101">
        <v>1450.5687877723437</v>
      </c>
      <c r="EC48" s="22">
        <v>893.86774321063808</v>
      </c>
      <c r="ED48" s="22">
        <v>872.36892995048231</v>
      </c>
      <c r="EE48" s="22">
        <v>870.21825245582704</v>
      </c>
      <c r="EF48" s="22">
        <v>845.86106695164369</v>
      </c>
      <c r="EG48" s="22">
        <v>937.44939336412256</v>
      </c>
      <c r="EH48" s="22">
        <v>964.94074993671632</v>
      </c>
      <c r="EI48" s="22">
        <v>985.50363239856233</v>
      </c>
      <c r="EJ48" s="101">
        <v>880.94815280451803</v>
      </c>
      <c r="EK48" s="101">
        <v>860.43792285236373</v>
      </c>
      <c r="EL48" s="101">
        <v>854.78793008131584</v>
      </c>
      <c r="EM48" s="101">
        <v>831.55076486513178</v>
      </c>
      <c r="EN48" s="101">
        <v>921.81032815758635</v>
      </c>
      <c r="EO48" s="101">
        <v>950.14383516740384</v>
      </c>
      <c r="EP48" s="101">
        <v>962.57861149290738</v>
      </c>
      <c r="EQ48" s="13"/>
      <c r="ER48" s="17">
        <v>1911.280771221609</v>
      </c>
      <c r="ES48" s="17">
        <v>1858.1874578243069</v>
      </c>
      <c r="ET48" s="17">
        <v>1963.2906603364593</v>
      </c>
      <c r="EU48" s="22">
        <v>1903.1383315636619</v>
      </c>
      <c r="EV48" s="22">
        <v>1972.6150137967009</v>
      </c>
      <c r="EW48" s="22">
        <v>1951.0169269737944</v>
      </c>
      <c r="EX48" s="22">
        <v>2000.4786070466189</v>
      </c>
      <c r="EY48" s="101">
        <v>1751.3720431794547</v>
      </c>
      <c r="EZ48" s="101">
        <v>1700.9248734712291</v>
      </c>
      <c r="FA48" s="101">
        <v>1761.129831488224</v>
      </c>
      <c r="FB48" s="101">
        <v>1703.9754641343072</v>
      </c>
      <c r="FC48" s="101">
        <v>1787.7554947215594</v>
      </c>
      <c r="FD48" s="101">
        <v>1792.4347006599121</v>
      </c>
      <c r="FE48" s="101">
        <v>1733.961500698249</v>
      </c>
      <c r="FF48" s="22">
        <v>1069.6554563446489</v>
      </c>
      <c r="FG48" s="22">
        <v>1077.350613994724</v>
      </c>
      <c r="FH48" s="22">
        <v>1100.2150606672706</v>
      </c>
      <c r="FI48" s="22">
        <v>1108.9333271175508</v>
      </c>
      <c r="FJ48" s="22">
        <v>1198.0091460890405</v>
      </c>
      <c r="FK48" s="22">
        <v>1187.7288918115498</v>
      </c>
      <c r="FL48" s="22">
        <v>1334.4723729285511</v>
      </c>
      <c r="FM48" s="101">
        <v>919.81774475644238</v>
      </c>
      <c r="FN48" s="101">
        <v>923.72480828201935</v>
      </c>
      <c r="FO48" s="101">
        <v>913.01013532308946</v>
      </c>
      <c r="FP48" s="101">
        <v>917.43666203028556</v>
      </c>
      <c r="FQ48" s="101">
        <v>1010.1121331928675</v>
      </c>
      <c r="FR48" s="101">
        <v>1023.3072755589801</v>
      </c>
      <c r="FS48" s="101">
        <v>1081.6429835053787</v>
      </c>
      <c r="FT48" s="13"/>
      <c r="FU48" s="17">
        <v>3127.0587073952779</v>
      </c>
      <c r="FV48" s="17">
        <v>3004.1967744126205</v>
      </c>
      <c r="FW48" s="17">
        <v>3358.2490638750382</v>
      </c>
      <c r="FX48" s="22">
        <v>3219.0520367252825</v>
      </c>
      <c r="FY48" s="22">
        <v>3266.3492009707388</v>
      </c>
      <c r="FZ48" s="22">
        <v>3113.4961637021115</v>
      </c>
      <c r="GA48" s="22">
        <v>3381.1113802240043</v>
      </c>
      <c r="GB48" s="101">
        <v>2922.3147059968396</v>
      </c>
      <c r="GC48" s="101">
        <v>2812.8922903728781</v>
      </c>
      <c r="GD48" s="101">
        <v>3096.4963309028158</v>
      </c>
      <c r="GE48" s="101">
        <v>2972.5256705962611</v>
      </c>
      <c r="GF48" s="101">
        <v>3027.4760488317957</v>
      </c>
      <c r="GG48" s="101">
        <v>2908.7427116264812</v>
      </c>
      <c r="GH48" s="101">
        <v>3018.7964259236605</v>
      </c>
      <c r="GI48" s="22">
        <v>1935.8439676518788</v>
      </c>
      <c r="GJ48" s="22">
        <v>1898.8348405289021</v>
      </c>
      <c r="GK48" s="22">
        <v>2107.6415408583548</v>
      </c>
      <c r="GL48" s="22">
        <v>2065.7118694958444</v>
      </c>
      <c r="GM48" s="22">
        <v>2160.9152851227968</v>
      </c>
      <c r="GN48" s="22">
        <v>2050.5644015323014</v>
      </c>
      <c r="GO48" s="22">
        <v>2440.3980702052404</v>
      </c>
      <c r="GP48" s="101">
        <v>1728.7751870551103</v>
      </c>
      <c r="GQ48" s="101">
        <v>1699.7706088518014</v>
      </c>
      <c r="GR48" s="101">
        <v>1844.6925049530355</v>
      </c>
      <c r="GS48" s="101">
        <v>1811.8316263910567</v>
      </c>
      <c r="GT48" s="101">
        <v>1914.979084740494</v>
      </c>
      <c r="GU48" s="101">
        <v>1838.4161205158939</v>
      </c>
      <c r="GV48" s="101">
        <v>2080.4350671416437</v>
      </c>
      <c r="GW48" s="13"/>
      <c r="GX48" s="17">
        <v>2539.7777091593484</v>
      </c>
      <c r="GY48" s="17">
        <v>2424.3745893734285</v>
      </c>
      <c r="GZ48" s="17">
        <v>2692.0577566319525</v>
      </c>
      <c r="HA48" s="22">
        <v>2561.3112283295477</v>
      </c>
      <c r="HB48" s="22">
        <v>2676.3207950833239</v>
      </c>
      <c r="HC48" s="22">
        <v>2586.250548070826</v>
      </c>
      <c r="HD48" s="22">
        <v>2821.5273085145445</v>
      </c>
      <c r="HE48" s="101">
        <v>2324.6553155853617</v>
      </c>
      <c r="HF48" s="101">
        <v>2221.4567014191466</v>
      </c>
      <c r="HG48" s="101">
        <v>2421.6508004973316</v>
      </c>
      <c r="HH48" s="101">
        <v>2304.7314264554088</v>
      </c>
      <c r="HI48" s="101">
        <v>2430.2203214615142</v>
      </c>
      <c r="HJ48" s="101">
        <v>2373.847605619841</v>
      </c>
      <c r="HK48" s="101">
        <v>2464.4828163796269</v>
      </c>
      <c r="HL48" s="22">
        <v>1593.1749471418993</v>
      </c>
      <c r="HM48" s="22">
        <v>1554.6431174819159</v>
      </c>
      <c r="HN48" s="22">
        <v>1707.406859551603</v>
      </c>
      <c r="HO48" s="22">
        <v>1663.7520349114359</v>
      </c>
      <c r="HP48" s="22">
        <v>1803.8021586447719</v>
      </c>
      <c r="HQ48" s="22">
        <v>1737.9619698723257</v>
      </c>
      <c r="HR48" s="22">
        <v>2066.8850544768584</v>
      </c>
      <c r="HS48" s="101">
        <v>1365.2802406950768</v>
      </c>
      <c r="HT48" s="101">
        <v>1338.9946367000091</v>
      </c>
      <c r="HU48" s="101">
        <v>1424.7889797866765</v>
      </c>
      <c r="HV48" s="101">
        <v>1395.0085763360366</v>
      </c>
      <c r="HW48" s="101">
        <v>1540.4674736907059</v>
      </c>
      <c r="HX48" s="101">
        <v>1508.5238443472415</v>
      </c>
      <c r="HY48" s="101">
        <v>1704.5767258013736</v>
      </c>
      <c r="HZ48" s="13"/>
      <c r="IA48" s="17">
        <v>3227.7338468747153</v>
      </c>
      <c r="IB48" s="17">
        <v>3096.6764336264559</v>
      </c>
      <c r="IC48" s="17">
        <v>3457.0279705685357</v>
      </c>
      <c r="ID48" s="22">
        <v>3308.5458340171676</v>
      </c>
      <c r="IE48" s="22">
        <v>3378.9172678612135</v>
      </c>
      <c r="IF48" s="22">
        <v>3227.5531093405366</v>
      </c>
      <c r="IG48" s="22">
        <v>3487.2226420277993</v>
      </c>
      <c r="IH48" s="101">
        <v>3012.7037955898131</v>
      </c>
      <c r="II48" s="101">
        <v>2897.4295940102943</v>
      </c>
      <c r="IJ48" s="101">
        <v>3184.1345043789779</v>
      </c>
      <c r="IK48" s="101">
        <v>3053.5340345882637</v>
      </c>
      <c r="IL48" s="101">
        <v>3130.0803171140801</v>
      </c>
      <c r="IM48" s="101">
        <v>3012.7468005483911</v>
      </c>
      <c r="IN48" s="101">
        <v>3106.6547647927687</v>
      </c>
      <c r="IO48" s="22">
        <v>1969.6139991990781</v>
      </c>
      <c r="IP48" s="22">
        <v>1929.7483591547598</v>
      </c>
      <c r="IQ48" s="22">
        <v>2142.8688943867432</v>
      </c>
      <c r="IR48" s="22">
        <v>2097.7029227560142</v>
      </c>
      <c r="IS48" s="22">
        <v>2215.5538317656828</v>
      </c>
      <c r="IT48" s="22">
        <v>2105.1549950154977</v>
      </c>
      <c r="IU48" s="22">
        <v>2513.1393245787467</v>
      </c>
      <c r="IV48" s="101">
        <v>1744.1266548115768</v>
      </c>
      <c r="IW48" s="101">
        <v>1717.7126294020518</v>
      </c>
      <c r="IX48" s="101">
        <v>1860.2036418122675</v>
      </c>
      <c r="IY48" s="101">
        <v>1830.2777426927789</v>
      </c>
      <c r="IZ48" s="101">
        <v>1955.4209569564155</v>
      </c>
      <c r="JA48" s="101">
        <v>1878.682126550902</v>
      </c>
      <c r="JB48" s="101">
        <v>2130.868741046429</v>
      </c>
      <c r="JC48" s="13"/>
      <c r="JD48" s="17">
        <v>1994.5613317360685</v>
      </c>
      <c r="JE48" s="17">
        <v>1906.5569894450848</v>
      </c>
      <c r="JF48" s="17">
        <v>2029.1044086388395</v>
      </c>
      <c r="JG48" s="22">
        <v>1929.399459141556</v>
      </c>
      <c r="JH48" s="22">
        <v>2055.6072878571058</v>
      </c>
      <c r="JI48" s="22">
        <v>2048.9981721870872</v>
      </c>
      <c r="JJ48" s="22">
        <v>2060.8162824153887</v>
      </c>
      <c r="JK48" s="101">
        <v>1887.4367554014063</v>
      </c>
      <c r="JL48" s="101">
        <v>1801.8199321013035</v>
      </c>
      <c r="JM48" s="101">
        <v>1889.198399554803</v>
      </c>
      <c r="JN48" s="101">
        <v>1792.1984013611971</v>
      </c>
      <c r="JO48" s="101">
        <v>1927.4600673389034</v>
      </c>
      <c r="JP48" s="101">
        <v>1941.8949819314998</v>
      </c>
      <c r="JQ48" s="101">
        <v>1870.3834403726362</v>
      </c>
      <c r="JR48" s="22">
        <v>1163.3575775490156</v>
      </c>
      <c r="JS48" s="22">
        <v>1146.7256016888932</v>
      </c>
      <c r="JT48" s="22">
        <v>1171.3478146732705</v>
      </c>
      <c r="JU48" s="22">
        <v>1152.5045363758181</v>
      </c>
      <c r="JV48" s="22">
        <v>1278.1389282729501</v>
      </c>
      <c r="JW48" s="22">
        <v>1286.7717645670036</v>
      </c>
      <c r="JX48" s="22">
        <v>1388.7602698834737</v>
      </c>
      <c r="JY48" s="101">
        <v>1067.1868031473923</v>
      </c>
      <c r="JZ48" s="101">
        <v>1058.6421281022581</v>
      </c>
      <c r="KA48" s="101">
        <v>1047.5796994093871</v>
      </c>
      <c r="KB48" s="101">
        <v>1037.8989680765064</v>
      </c>
      <c r="KC48" s="101">
        <v>1153.3070033146575</v>
      </c>
      <c r="KD48" s="101">
        <v>1179.6790445029928</v>
      </c>
      <c r="KE48" s="101">
        <v>1215.461089048712</v>
      </c>
      <c r="KF48" s="13"/>
    </row>
    <row r="49" spans="2:292" ht="18">
      <c r="B49" s="4" t="str">
        <f>$B$61</f>
        <v>Gas Furnace Split System: 12 SEER, 80 AFUE Furnace</v>
      </c>
      <c r="C49" s="17">
        <v>1587.0770675206152</v>
      </c>
      <c r="D49" s="17">
        <v>1450.726293176604</v>
      </c>
      <c r="E49" s="17">
        <v>1559.252288832161</v>
      </c>
      <c r="F49" s="22">
        <v>1404.7730129694366</v>
      </c>
      <c r="G49" s="22">
        <v>1553.6051169342252</v>
      </c>
      <c r="H49" s="22">
        <v>1595.8889167462423</v>
      </c>
      <c r="I49" s="22">
        <v>1518.1285090686004</v>
      </c>
      <c r="J49" s="101">
        <v>1576.6164464443862</v>
      </c>
      <c r="K49" s="101">
        <v>1441.5642470510929</v>
      </c>
      <c r="L49" s="101">
        <v>1548.0908874955578</v>
      </c>
      <c r="M49" s="101">
        <v>1395.0828384667523</v>
      </c>
      <c r="N49" s="101">
        <v>1544.0179139240038</v>
      </c>
      <c r="O49" s="101">
        <v>1586.0117950739561</v>
      </c>
      <c r="P49" s="101">
        <v>1500.4870156737143</v>
      </c>
      <c r="Q49" s="22">
        <v>958.0245406990316</v>
      </c>
      <c r="R49" s="22">
        <v>928.25443997013645</v>
      </c>
      <c r="S49" s="22">
        <v>922.29645033882048</v>
      </c>
      <c r="T49" s="22">
        <v>888.5682692919238</v>
      </c>
      <c r="U49" s="22">
        <v>985.91615689290222</v>
      </c>
      <c r="V49" s="22">
        <v>1022.5257140743331</v>
      </c>
      <c r="W49" s="22">
        <v>1015.1809865797475</v>
      </c>
      <c r="X49" s="101">
        <v>948.81366459050332</v>
      </c>
      <c r="Y49" s="101">
        <v>920.64591093011302</v>
      </c>
      <c r="Z49" s="101">
        <v>912.53572955465381</v>
      </c>
      <c r="AA49" s="101">
        <v>880.62293544644081</v>
      </c>
      <c r="AB49" s="101">
        <v>977.28771978650605</v>
      </c>
      <c r="AC49" s="101">
        <v>1013.5884204897587</v>
      </c>
      <c r="AD49" s="101">
        <v>999.16624278865856</v>
      </c>
      <c r="AE49" s="18"/>
      <c r="AF49" s="17">
        <v>1862.0717835569831</v>
      </c>
      <c r="AG49" s="17">
        <v>1806.3779155559723</v>
      </c>
      <c r="AH49" s="17">
        <v>1914.8793644405232</v>
      </c>
      <c r="AI49" s="22">
        <v>1851.7807246258017</v>
      </c>
      <c r="AJ49" s="22">
        <v>1931.3276973325628</v>
      </c>
      <c r="AK49" s="22">
        <v>1913.9769043029585</v>
      </c>
      <c r="AL49" s="22">
        <v>1994.1240518265822</v>
      </c>
      <c r="AM49" s="101">
        <v>1712.0147230210493</v>
      </c>
      <c r="AN49" s="101">
        <v>1659.4320026404337</v>
      </c>
      <c r="AO49" s="101">
        <v>1725.1129064891945</v>
      </c>
      <c r="AP49" s="101">
        <v>1665.539056568874</v>
      </c>
      <c r="AQ49" s="101">
        <v>1757.4297066710312</v>
      </c>
      <c r="AR49" s="101">
        <v>1765.660675583737</v>
      </c>
      <c r="AS49" s="101">
        <v>1758.5342996454553</v>
      </c>
      <c r="AT49" s="22">
        <v>1126.9955959579822</v>
      </c>
      <c r="AU49" s="22">
        <v>1127.8180491339183</v>
      </c>
      <c r="AV49" s="22">
        <v>1155.5657410697795</v>
      </c>
      <c r="AW49" s="22">
        <v>1156.4975434131136</v>
      </c>
      <c r="AX49" s="22">
        <v>1250.4393360464865</v>
      </c>
      <c r="AY49" s="22">
        <v>1243.7436775360393</v>
      </c>
      <c r="AZ49" s="22">
        <v>1375.8165680498648</v>
      </c>
      <c r="BA49" s="101">
        <v>995.64829146389548</v>
      </c>
      <c r="BB49" s="101">
        <v>989.00120723022303</v>
      </c>
      <c r="BC49" s="101">
        <v>990.15506773100958</v>
      </c>
      <c r="BD49" s="101">
        <v>982.62422117765129</v>
      </c>
      <c r="BE49" s="101">
        <v>1087.6915610000835</v>
      </c>
      <c r="BF49" s="101">
        <v>1102.6405700046166</v>
      </c>
      <c r="BG49" s="101">
        <v>1161.9804902587878</v>
      </c>
      <c r="BH49" s="13"/>
      <c r="BI49" s="17">
        <v>1551.7702077155425</v>
      </c>
      <c r="BJ49" s="17">
        <v>1460.9877455760225</v>
      </c>
      <c r="BK49" s="17">
        <v>1539.3703946755534</v>
      </c>
      <c r="BL49" s="22">
        <v>1436.5179607248353</v>
      </c>
      <c r="BM49" s="22">
        <v>1525.2788079410539</v>
      </c>
      <c r="BN49" s="22">
        <v>1556.1076878859155</v>
      </c>
      <c r="BO49" s="22">
        <v>1509.571363325455</v>
      </c>
      <c r="BP49" s="101">
        <v>1516.8136726590599</v>
      </c>
      <c r="BQ49" s="101">
        <v>1425.9208493530157</v>
      </c>
      <c r="BR49" s="101">
        <v>1496.0526122533961</v>
      </c>
      <c r="BS49" s="101">
        <v>1393.0751440799581</v>
      </c>
      <c r="BT49" s="101">
        <v>1485.417614458212</v>
      </c>
      <c r="BU49" s="101">
        <v>1521.0234865666564</v>
      </c>
      <c r="BV49" s="101">
        <v>1455.5905709371932</v>
      </c>
      <c r="BW49" s="22">
        <v>913.45989306262129</v>
      </c>
      <c r="BX49" s="22">
        <v>887.08292033486839</v>
      </c>
      <c r="BY49" s="22">
        <v>889.78877889819444</v>
      </c>
      <c r="BZ49" s="22">
        <v>859.90485879552364</v>
      </c>
      <c r="CA49" s="22">
        <v>954.06723956812903</v>
      </c>
      <c r="CB49" s="22">
        <v>982.24037382214703</v>
      </c>
      <c r="CC49" s="22">
        <v>1003.6104727363485</v>
      </c>
      <c r="CD49" s="101">
        <v>891.46955600310116</v>
      </c>
      <c r="CE49" s="101">
        <v>866.11673659843632</v>
      </c>
      <c r="CF49" s="101">
        <v>862.64510770164645</v>
      </c>
      <c r="CG49" s="101">
        <v>833.92150710933129</v>
      </c>
      <c r="CH49" s="101">
        <v>924.71134011333868</v>
      </c>
      <c r="CI49" s="101">
        <v>955.51278663283279</v>
      </c>
      <c r="CJ49" s="101">
        <v>963.66164184033585</v>
      </c>
      <c r="CK49" s="13"/>
      <c r="CL49" s="17">
        <v>1929.9289276104419</v>
      </c>
      <c r="CM49" s="17">
        <v>1875.7506298078656</v>
      </c>
      <c r="CN49" s="17">
        <v>1993.6412922817381</v>
      </c>
      <c r="CO49" s="22">
        <v>1932.2597251268564</v>
      </c>
      <c r="CP49" s="22">
        <v>2000.366213437612</v>
      </c>
      <c r="CQ49" s="22">
        <v>1973.8681997135384</v>
      </c>
      <c r="CR49" s="22">
        <v>2065.6018254124965</v>
      </c>
      <c r="CS49" s="101">
        <v>1771.521615486062</v>
      </c>
      <c r="CT49" s="101">
        <v>1718.2348229969271</v>
      </c>
      <c r="CU49" s="101">
        <v>1792.9034106498357</v>
      </c>
      <c r="CV49" s="101">
        <v>1732.5318787947979</v>
      </c>
      <c r="CW49" s="101">
        <v>1817.0195007842856</v>
      </c>
      <c r="CX49" s="101">
        <v>1817.5327396519476</v>
      </c>
      <c r="CY49" s="101">
        <v>1809.8294038475342</v>
      </c>
      <c r="CZ49" s="22">
        <v>1148.5693419143381</v>
      </c>
      <c r="DA49" s="22">
        <v>1151.6874422801934</v>
      </c>
      <c r="DB49" s="22">
        <v>1186.4477584802553</v>
      </c>
      <c r="DC49" s="22">
        <v>1189.9804255215845</v>
      </c>
      <c r="DD49" s="22">
        <v>1277.4996992552888</v>
      </c>
      <c r="DE49" s="22">
        <v>1264.1747769634408</v>
      </c>
      <c r="DF49" s="22">
        <v>1420.6397366692938</v>
      </c>
      <c r="DG49" s="101">
        <v>1001.2948846126184</v>
      </c>
      <c r="DH49" s="101">
        <v>999.90594603420766</v>
      </c>
      <c r="DI49" s="101">
        <v>1001.9581581585172</v>
      </c>
      <c r="DJ49" s="101">
        <v>1000.3845534111814</v>
      </c>
      <c r="DK49" s="101">
        <v>1096.4425201712149</v>
      </c>
      <c r="DL49" s="101">
        <v>1106.7392302172138</v>
      </c>
      <c r="DM49" s="101">
        <v>1180.0799207206126</v>
      </c>
      <c r="DN49" s="13"/>
      <c r="DO49" s="17">
        <v>1536.899035364102</v>
      </c>
      <c r="DP49" s="17">
        <v>1445.3948926829471</v>
      </c>
      <c r="DQ49" s="17">
        <v>1517.8693899594823</v>
      </c>
      <c r="DR49" s="22">
        <v>1414.1993245137251</v>
      </c>
      <c r="DS49" s="22">
        <v>1504.1244589713961</v>
      </c>
      <c r="DT49" s="22">
        <v>1539.8480575810136</v>
      </c>
      <c r="DU49" s="22">
        <v>1478.6545255426345</v>
      </c>
      <c r="DV49" s="101">
        <v>1518.5242326800776</v>
      </c>
      <c r="DW49" s="101">
        <v>1427.1377054532506</v>
      </c>
      <c r="DX49" s="101">
        <v>1495.7357329087454</v>
      </c>
      <c r="DY49" s="101">
        <v>1392.1989204665074</v>
      </c>
      <c r="DZ49" s="101">
        <v>1484.6277500649428</v>
      </c>
      <c r="EA49" s="101">
        <v>1521.9736605351638</v>
      </c>
      <c r="EB49" s="101">
        <v>1450.4480979789237</v>
      </c>
      <c r="EC49" s="22">
        <v>893.35339255371923</v>
      </c>
      <c r="ED49" s="22">
        <v>871.85457929356323</v>
      </c>
      <c r="EE49" s="22">
        <v>869.53869623864853</v>
      </c>
      <c r="EF49" s="22">
        <v>845.18151073446541</v>
      </c>
      <c r="EG49" s="22">
        <v>936.70639167451861</v>
      </c>
      <c r="EH49" s="22">
        <v>964.28213942776858</v>
      </c>
      <c r="EI49" s="22">
        <v>984.51863787375498</v>
      </c>
      <c r="EJ49" s="101">
        <v>880.91727477129803</v>
      </c>
      <c r="EK49" s="101">
        <v>860.40704481914372</v>
      </c>
      <c r="EL49" s="101">
        <v>854.74712534812568</v>
      </c>
      <c r="EM49" s="101">
        <v>831.50996013194163</v>
      </c>
      <c r="EN49" s="101">
        <v>921.76560568012655</v>
      </c>
      <c r="EO49" s="101">
        <v>950.10353141768371</v>
      </c>
      <c r="EP49" s="101">
        <v>962.51946376314754</v>
      </c>
      <c r="EQ49" s="13"/>
      <c r="ER49" s="17">
        <v>1883.1729951011694</v>
      </c>
      <c r="ES49" s="17">
        <v>1830.1371697758686</v>
      </c>
      <c r="ET49" s="17">
        <v>1930.84491193498</v>
      </c>
      <c r="EU49" s="22">
        <v>1870.7577145541827</v>
      </c>
      <c r="EV49" s="22">
        <v>1943.6010896156436</v>
      </c>
      <c r="EW49" s="22">
        <v>1924.9818922026113</v>
      </c>
      <c r="EX49" s="22">
        <v>1968.8403977839675</v>
      </c>
      <c r="EY49" s="101">
        <v>1731.878161636055</v>
      </c>
      <c r="EZ49" s="101">
        <v>1681.4322197413098</v>
      </c>
      <c r="FA49" s="101">
        <v>1739.5934966779421</v>
      </c>
      <c r="FB49" s="101">
        <v>1682.4405203813067</v>
      </c>
      <c r="FC49" s="101">
        <v>1768.5920462288939</v>
      </c>
      <c r="FD49" s="101">
        <v>1774.8111609002256</v>
      </c>
      <c r="FE49" s="101">
        <v>1716.5046779560764</v>
      </c>
      <c r="FF49" s="22">
        <v>1048.295636150571</v>
      </c>
      <c r="FG49" s="22">
        <v>1056.0373184541204</v>
      </c>
      <c r="FH49" s="22">
        <v>1075.0209122473909</v>
      </c>
      <c r="FI49" s="22">
        <v>1083.7918890310946</v>
      </c>
      <c r="FJ49" s="22">
        <v>1174.6355946399012</v>
      </c>
      <c r="FK49" s="22">
        <v>1166.9208498060364</v>
      </c>
      <c r="FL49" s="22">
        <v>1306.6505648561815</v>
      </c>
      <c r="FM49" s="101">
        <v>908.33315649653309</v>
      </c>
      <c r="FN49" s="101">
        <v>911.47616865022451</v>
      </c>
      <c r="FO49" s="101">
        <v>900.20854145494241</v>
      </c>
      <c r="FP49" s="101">
        <v>903.76943242799189</v>
      </c>
      <c r="FQ49" s="101">
        <v>996.97421879475701</v>
      </c>
      <c r="FR49" s="101">
        <v>1011.2010796945642</v>
      </c>
      <c r="FS49" s="101">
        <v>1068.4346709750603</v>
      </c>
      <c r="FT49" s="13"/>
      <c r="FU49" s="17">
        <v>3029.2638822934314</v>
      </c>
      <c r="FV49" s="17">
        <v>2908.7107908412354</v>
      </c>
      <c r="FW49" s="17">
        <v>3245.0757918208369</v>
      </c>
      <c r="FX49" s="22">
        <v>3108.4945779616451</v>
      </c>
      <c r="FY49" s="22">
        <v>3166.0287471516399</v>
      </c>
      <c r="FZ49" s="22">
        <v>3023.9764743954374</v>
      </c>
      <c r="GA49" s="22">
        <v>3272.6763507918745</v>
      </c>
      <c r="GB49" s="101">
        <v>2836.862521282977</v>
      </c>
      <c r="GC49" s="101">
        <v>2728.9557462114003</v>
      </c>
      <c r="GD49" s="101">
        <v>2999.0421674968725</v>
      </c>
      <c r="GE49" s="101">
        <v>2876.7886595580003</v>
      </c>
      <c r="GF49" s="101">
        <v>2940.5265724137912</v>
      </c>
      <c r="GG49" s="101">
        <v>2830.600597490436</v>
      </c>
      <c r="GH49" s="101">
        <v>2930.4454722257542</v>
      </c>
      <c r="GI49" s="22">
        <v>1847.9383487268701</v>
      </c>
      <c r="GJ49" s="22">
        <v>1812.7139332345978</v>
      </c>
      <c r="GK49" s="22">
        <v>2004.9611846097528</v>
      </c>
      <c r="GL49" s="22">
        <v>1965.0535110075152</v>
      </c>
      <c r="GM49" s="22">
        <v>2068.8853338501594</v>
      </c>
      <c r="GN49" s="22">
        <v>1968.8595096163992</v>
      </c>
      <c r="GO49" s="22">
        <v>2337.5160236012234</v>
      </c>
      <c r="GP49" s="101">
        <v>1652.9658361414122</v>
      </c>
      <c r="GQ49" s="101">
        <v>1623.4735172564313</v>
      </c>
      <c r="GR49" s="101">
        <v>1757.501783527229</v>
      </c>
      <c r="GS49" s="101">
        <v>1724.0883167773488</v>
      </c>
      <c r="GT49" s="101">
        <v>1836.231540217934</v>
      </c>
      <c r="GU49" s="101">
        <v>1767.954790807597</v>
      </c>
      <c r="GV49" s="101">
        <v>1997.7692747941112</v>
      </c>
      <c r="GW49" s="13"/>
      <c r="GX49" s="17">
        <v>2476.0844659981326</v>
      </c>
      <c r="GY49" s="17">
        <v>2362.2417901082472</v>
      </c>
      <c r="GZ49" s="17">
        <v>2617.6051492684683</v>
      </c>
      <c r="HA49" s="22">
        <v>2488.6265335007838</v>
      </c>
      <c r="HB49" s="22">
        <v>2609.6864195508533</v>
      </c>
      <c r="HC49" s="22">
        <v>2526.842074666436</v>
      </c>
      <c r="HD49" s="22">
        <v>2745.3131555921718</v>
      </c>
      <c r="HE49" s="101">
        <v>2272.7393099423098</v>
      </c>
      <c r="HF49" s="101">
        <v>2170.7496505176518</v>
      </c>
      <c r="HG49" s="101">
        <v>2362.0841553765113</v>
      </c>
      <c r="HH49" s="101">
        <v>2246.5344725147575</v>
      </c>
      <c r="HI49" s="101">
        <v>2377.1737864161423</v>
      </c>
      <c r="HJ49" s="101">
        <v>2326.082503905634</v>
      </c>
      <c r="HK49" s="101">
        <v>2407.8290997801128</v>
      </c>
      <c r="HL49" s="22">
        <v>1535.6655162681018</v>
      </c>
      <c r="HM49" s="22">
        <v>1498.7377020059093</v>
      </c>
      <c r="HN49" s="22">
        <v>1639.5085847716653</v>
      </c>
      <c r="HO49" s="22">
        <v>1597.6710372119933</v>
      </c>
      <c r="HP49" s="22">
        <v>1743.1582771562828</v>
      </c>
      <c r="HQ49" s="22">
        <v>1684.1387299251785</v>
      </c>
      <c r="HR49" s="22">
        <v>1994.6084375494211</v>
      </c>
      <c r="HS49" s="101">
        <v>1322.9933018157085</v>
      </c>
      <c r="HT49" s="101">
        <v>1298.7392846436662</v>
      </c>
      <c r="HU49" s="101">
        <v>1375.6719861645211</v>
      </c>
      <c r="HV49" s="101">
        <v>1348.1932789292746</v>
      </c>
      <c r="HW49" s="101">
        <v>1494.3105842921495</v>
      </c>
      <c r="HX49" s="101">
        <v>1467.1311696675757</v>
      </c>
      <c r="HY49" s="101">
        <v>1652.7291085304646</v>
      </c>
      <c r="HZ49" s="13"/>
      <c r="IA49" s="17">
        <v>3122.698045771031</v>
      </c>
      <c r="IB49" s="17">
        <v>2995.0524317815716</v>
      </c>
      <c r="IC49" s="17">
        <v>3336.7063857374164</v>
      </c>
      <c r="ID49" s="22">
        <v>3192.0896638228483</v>
      </c>
      <c r="IE49" s="22">
        <v>3271.7829883170566</v>
      </c>
      <c r="IF49" s="22">
        <v>3131.02944219354</v>
      </c>
      <c r="IG49" s="22">
        <v>3372.4633382597108</v>
      </c>
      <c r="IH49" s="101">
        <v>2919.8645389407729</v>
      </c>
      <c r="II49" s="101">
        <v>2807.0089250135229</v>
      </c>
      <c r="IJ49" s="101">
        <v>3079.3338595343994</v>
      </c>
      <c r="IK49" s="101">
        <v>2951.4735404390417</v>
      </c>
      <c r="IL49" s="101">
        <v>3036.920760820884</v>
      </c>
      <c r="IM49" s="101">
        <v>2928.2069774682159</v>
      </c>
      <c r="IN49" s="101">
        <v>3013.0486659467683</v>
      </c>
      <c r="IO49" s="22">
        <v>1875.8446665296919</v>
      </c>
      <c r="IP49" s="22">
        <v>1838.6773246674593</v>
      </c>
      <c r="IQ49" s="22">
        <v>2034.2797117045043</v>
      </c>
      <c r="IR49" s="22">
        <v>1992.1707901802774</v>
      </c>
      <c r="IS49" s="22">
        <v>2118.5173087914586</v>
      </c>
      <c r="IT49" s="22">
        <v>2018.3101483871612</v>
      </c>
      <c r="IU49" s="22">
        <v>2405.0859140551174</v>
      </c>
      <c r="IV49" s="101">
        <v>1662.83757780878</v>
      </c>
      <c r="IW49" s="101">
        <v>1639.9346779356304</v>
      </c>
      <c r="IX49" s="101">
        <v>1767.4655396895453</v>
      </c>
      <c r="IY49" s="101">
        <v>1741.5175873982425</v>
      </c>
      <c r="IZ49" s="101">
        <v>1872.2689851334485</v>
      </c>
      <c r="JA49" s="101">
        <v>1803.7251031863675</v>
      </c>
      <c r="JB49" s="101">
        <v>2044.1421632827967</v>
      </c>
      <c r="JC49" s="13"/>
      <c r="JD49" s="17">
        <v>1972.0026689868282</v>
      </c>
      <c r="JE49" s="17">
        <v>1884.249047185787</v>
      </c>
      <c r="JF49" s="17">
        <v>2002.2467999626526</v>
      </c>
      <c r="JG49" s="22">
        <v>1902.8259054692096</v>
      </c>
      <c r="JH49" s="22">
        <v>2031.5596753419245</v>
      </c>
      <c r="JI49" s="22">
        <v>2028.0580031524048</v>
      </c>
      <c r="JJ49" s="22">
        <v>2034.9401707836062</v>
      </c>
      <c r="JK49" s="101">
        <v>1870.2437111937825</v>
      </c>
      <c r="JL49" s="101">
        <v>1784.4873794446021</v>
      </c>
      <c r="JM49" s="101">
        <v>1869.4752073239797</v>
      </c>
      <c r="JN49" s="101">
        <v>1772.3171523514955</v>
      </c>
      <c r="JO49" s="101">
        <v>1909.7573060987195</v>
      </c>
      <c r="JP49" s="101">
        <v>1926.12753092206</v>
      </c>
      <c r="JQ49" s="101">
        <v>1853.7770714041737</v>
      </c>
      <c r="JR49" s="22">
        <v>1147.7099176681743</v>
      </c>
      <c r="JS49" s="22">
        <v>1131.6264658191276</v>
      </c>
      <c r="JT49" s="22">
        <v>1152.100907710259</v>
      </c>
      <c r="JU49" s="22">
        <v>1133.879082370672</v>
      </c>
      <c r="JV49" s="22">
        <v>1259.8564555731209</v>
      </c>
      <c r="JW49" s="22">
        <v>1271.0027601811257</v>
      </c>
      <c r="JX49" s="22">
        <v>1366.8640237217421</v>
      </c>
      <c r="JY49" s="101">
        <v>1058.5597165630127</v>
      </c>
      <c r="JZ49" s="101">
        <v>1050.0150415178794</v>
      </c>
      <c r="KA49" s="101">
        <v>1037.3718406127325</v>
      </c>
      <c r="KB49" s="101">
        <v>1027.6911092798518</v>
      </c>
      <c r="KC49" s="101">
        <v>1141.8980949065376</v>
      </c>
      <c r="KD49" s="101">
        <v>1169.5111941768027</v>
      </c>
      <c r="KE49" s="101">
        <v>1203.3593188622813</v>
      </c>
      <c r="KF49" s="13"/>
    </row>
    <row r="50" spans="2:292" ht="18">
      <c r="B50" s="4" t="str">
        <f>$B$62</f>
        <v>Gas Furnace Split System: 13 SEER, 80 AFUE Furnace</v>
      </c>
      <c r="C50" s="17">
        <v>1587.057396387115</v>
      </c>
      <c r="D50" s="17">
        <v>1450.7067744654842</v>
      </c>
      <c r="E50" s="17">
        <v>1559.2263222854808</v>
      </c>
      <c r="F50" s="22">
        <v>1404.7472191104368</v>
      </c>
      <c r="G50" s="22">
        <v>1553.5739055739048</v>
      </c>
      <c r="H50" s="22">
        <v>1595.861165169362</v>
      </c>
      <c r="I50" s="22">
        <v>1518.0911191856405</v>
      </c>
      <c r="J50" s="101">
        <v>1576.6164464443862</v>
      </c>
      <c r="K50" s="101">
        <v>1441.5642470510929</v>
      </c>
      <c r="L50" s="101">
        <v>1548.0908874955578</v>
      </c>
      <c r="M50" s="101">
        <v>1395.0828384667523</v>
      </c>
      <c r="N50" s="101">
        <v>1544.0179139240038</v>
      </c>
      <c r="O50" s="101">
        <v>1586.0117950739561</v>
      </c>
      <c r="P50" s="101">
        <v>1500.4870156737143</v>
      </c>
      <c r="Q50" s="22">
        <v>958.01035913093756</v>
      </c>
      <c r="R50" s="22">
        <v>928.2402584020424</v>
      </c>
      <c r="S50" s="22">
        <v>922.27770941274605</v>
      </c>
      <c r="T50" s="22">
        <v>888.54952836584926</v>
      </c>
      <c r="U50" s="22">
        <v>985.89347976892907</v>
      </c>
      <c r="V50" s="22">
        <v>1022.5057190958651</v>
      </c>
      <c r="W50" s="22">
        <v>1015.1538201424046</v>
      </c>
      <c r="X50" s="101">
        <v>948.81366459050332</v>
      </c>
      <c r="Y50" s="101">
        <v>920.64591093011302</v>
      </c>
      <c r="Z50" s="101">
        <v>912.53572955465381</v>
      </c>
      <c r="AA50" s="101">
        <v>880.62293544644081</v>
      </c>
      <c r="AB50" s="101">
        <v>977.28771978650605</v>
      </c>
      <c r="AC50" s="101">
        <v>1013.5884204897587</v>
      </c>
      <c r="AD50" s="101">
        <v>999.16624278865856</v>
      </c>
      <c r="AE50" s="18"/>
      <c r="AF50" s="17">
        <v>1808.448220653768</v>
      </c>
      <c r="AG50" s="17">
        <v>1753.5703570095961</v>
      </c>
      <c r="AH50" s="17">
        <v>1850.2853227979122</v>
      </c>
      <c r="AI50" s="22">
        <v>1788.1111791054293</v>
      </c>
      <c r="AJ50" s="22">
        <v>1873.0560783393819</v>
      </c>
      <c r="AK50" s="22">
        <v>1863.1523690658996</v>
      </c>
      <c r="AL50" s="22">
        <v>1924.5462315191144</v>
      </c>
      <c r="AM50" s="101">
        <v>1673.8925241648669</v>
      </c>
      <c r="AN50" s="101">
        <v>1621.4481043010355</v>
      </c>
      <c r="AO50" s="101">
        <v>1680.1275853820785</v>
      </c>
      <c r="AP50" s="101">
        <v>1620.7104237078386</v>
      </c>
      <c r="AQ50" s="101">
        <v>1716.979441036035</v>
      </c>
      <c r="AR50" s="101">
        <v>1729.8117813028957</v>
      </c>
      <c r="AS50" s="101">
        <v>1713.1967576794293</v>
      </c>
      <c r="AT50" s="22">
        <v>1083.4033374772616</v>
      </c>
      <c r="AU50" s="22">
        <v>1084.2424639654562</v>
      </c>
      <c r="AV50" s="22">
        <v>1102.0482391426694</v>
      </c>
      <c r="AW50" s="22">
        <v>1102.998931596579</v>
      </c>
      <c r="AX50" s="22">
        <v>1201.2631770659125</v>
      </c>
      <c r="AY50" s="22">
        <v>1201.0207599135342</v>
      </c>
      <c r="AZ50" s="22">
        <v>1314.0582385602538</v>
      </c>
      <c r="BA50" s="101">
        <v>973.81937791888765</v>
      </c>
      <c r="BB50" s="101">
        <v>965.16115223743634</v>
      </c>
      <c r="BC50" s="101">
        <v>963.37305135918007</v>
      </c>
      <c r="BD50" s="101">
        <v>953.56367227819214</v>
      </c>
      <c r="BE50" s="101">
        <v>1057.6922150428579</v>
      </c>
      <c r="BF50" s="101">
        <v>1076.0781737849229</v>
      </c>
      <c r="BG50" s="101">
        <v>1125.5640681090269</v>
      </c>
      <c r="BH50" s="13"/>
      <c r="BI50" s="17">
        <v>1545.2324251971218</v>
      </c>
      <c r="BJ50" s="17">
        <v>1454.4408934908806</v>
      </c>
      <c r="BK50" s="17">
        <v>1531.2478385095235</v>
      </c>
      <c r="BL50" s="22">
        <v>1428.385129148885</v>
      </c>
      <c r="BM50" s="22">
        <v>1517.7701931112451</v>
      </c>
      <c r="BN50" s="22">
        <v>1549.6286555507061</v>
      </c>
      <c r="BO50" s="22">
        <v>1500.5029537525841</v>
      </c>
      <c r="BP50" s="101">
        <v>1514.4623505722595</v>
      </c>
      <c r="BQ50" s="101">
        <v>1423.6258461641748</v>
      </c>
      <c r="BR50" s="101">
        <v>1493.3198952073844</v>
      </c>
      <c r="BS50" s="101">
        <v>1390.4062338045069</v>
      </c>
      <c r="BT50" s="101">
        <v>1482.9814609652626</v>
      </c>
      <c r="BU50" s="101">
        <v>1518.8673445543666</v>
      </c>
      <c r="BV50" s="101">
        <v>1453.0642240272432</v>
      </c>
      <c r="BW50" s="22">
        <v>910.09990010142349</v>
      </c>
      <c r="BX50" s="22">
        <v>883.72292737366968</v>
      </c>
      <c r="BY50" s="22">
        <v>885.39709179647753</v>
      </c>
      <c r="BZ50" s="22">
        <v>855.51317169380582</v>
      </c>
      <c r="CA50" s="22">
        <v>949.08538645687804</v>
      </c>
      <c r="CB50" s="22">
        <v>977.8720375684486</v>
      </c>
      <c r="CC50" s="22">
        <v>997.30154392688826</v>
      </c>
      <c r="CD50" s="101">
        <v>890.75358859022549</v>
      </c>
      <c r="CE50" s="101">
        <v>865.40076918556065</v>
      </c>
      <c r="CF50" s="101">
        <v>861.73229169424894</v>
      </c>
      <c r="CG50" s="101">
        <v>833.00869110193389</v>
      </c>
      <c r="CH50" s="101">
        <v>923.67097341242595</v>
      </c>
      <c r="CI50" s="101">
        <v>954.59727559325404</v>
      </c>
      <c r="CJ50" s="101">
        <v>962.39536062094987</v>
      </c>
      <c r="CK50" s="13"/>
      <c r="CL50" s="17">
        <v>1863.3646369067583</v>
      </c>
      <c r="CM50" s="17">
        <v>1809.1436945086043</v>
      </c>
      <c r="CN50" s="17">
        <v>1914.9893494612752</v>
      </c>
      <c r="CO50" s="22">
        <v>1853.5594679035107</v>
      </c>
      <c r="CP50" s="22">
        <v>1929.6615756827159</v>
      </c>
      <c r="CQ50" s="22">
        <v>1911.4480069622884</v>
      </c>
      <c r="CR50" s="22">
        <v>1983.9477757802799</v>
      </c>
      <c r="CS50" s="101">
        <v>1720.6907579865472</v>
      </c>
      <c r="CT50" s="101">
        <v>1668.1602713565087</v>
      </c>
      <c r="CU50" s="101">
        <v>1734.2097132286208</v>
      </c>
      <c r="CV50" s="101">
        <v>1674.695041791183</v>
      </c>
      <c r="CW50" s="101">
        <v>1764.7583170058165</v>
      </c>
      <c r="CX50" s="101">
        <v>1770.667476816918</v>
      </c>
      <c r="CY50" s="101">
        <v>1754.3067515107848</v>
      </c>
      <c r="CZ50" s="22">
        <v>1097.7191584626985</v>
      </c>
      <c r="DA50" s="22">
        <v>1099.6200748625429</v>
      </c>
      <c r="DB50" s="22">
        <v>1124.929361655687</v>
      </c>
      <c r="DC50" s="22">
        <v>1127.083014176812</v>
      </c>
      <c r="DD50" s="22">
        <v>1219.661111503641</v>
      </c>
      <c r="DE50" s="22">
        <v>1213.4636750864893</v>
      </c>
      <c r="DF50" s="22">
        <v>1348.838101104172</v>
      </c>
      <c r="DG50" s="101">
        <v>970.81638751290166</v>
      </c>
      <c r="DH50" s="101">
        <v>967.30810709825357</v>
      </c>
      <c r="DI50" s="101">
        <v>965.68838410898911</v>
      </c>
      <c r="DJ50" s="101">
        <v>961.71366067536519</v>
      </c>
      <c r="DK50" s="101">
        <v>1059.3095893128793</v>
      </c>
      <c r="DL50" s="101">
        <v>1073.5285266908888</v>
      </c>
      <c r="DM50" s="101">
        <v>1136.3342679108521</v>
      </c>
      <c r="DN50" s="13"/>
      <c r="DO50" s="17">
        <v>1534.5642417843228</v>
      </c>
      <c r="DP50" s="17">
        <v>1443.0660615828481</v>
      </c>
      <c r="DQ50" s="17">
        <v>1514.9077500652027</v>
      </c>
      <c r="DR50" s="22">
        <v>1411.2444398399248</v>
      </c>
      <c r="DS50" s="22">
        <v>1501.4669565571849</v>
      </c>
      <c r="DT50" s="22">
        <v>1537.5291807184635</v>
      </c>
      <c r="DU50" s="22">
        <v>1475.1994602231134</v>
      </c>
      <c r="DV50" s="101">
        <v>1518.1526320040985</v>
      </c>
      <c r="DW50" s="101">
        <v>1426.8340527597904</v>
      </c>
      <c r="DX50" s="101">
        <v>1495.3035290314847</v>
      </c>
      <c r="DY50" s="101">
        <v>1391.8436985879669</v>
      </c>
      <c r="DZ50" s="101">
        <v>1484.2938716058218</v>
      </c>
      <c r="EA50" s="101">
        <v>1521.6730931405032</v>
      </c>
      <c r="EB50" s="101">
        <v>1450.0749811735952</v>
      </c>
      <c r="EC50" s="22">
        <v>891.99894718329392</v>
      </c>
      <c r="ED50" s="22">
        <v>870.5001338561982</v>
      </c>
      <c r="EE50" s="22">
        <v>867.74954512495822</v>
      </c>
      <c r="EF50" s="22">
        <v>843.39235954493518</v>
      </c>
      <c r="EG50" s="22">
        <v>934.75025915857464</v>
      </c>
      <c r="EH50" s="22">
        <v>962.53520412539456</v>
      </c>
      <c r="EI50" s="22">
        <v>981.92535639427308</v>
      </c>
      <c r="EJ50" s="101">
        <v>880.82492047143785</v>
      </c>
      <c r="EK50" s="101">
        <v>860.31469072010373</v>
      </c>
      <c r="EL50" s="101">
        <v>854.62508206973666</v>
      </c>
      <c r="EM50" s="101">
        <v>831.38791708107249</v>
      </c>
      <c r="EN50" s="101">
        <v>921.63257126875601</v>
      </c>
      <c r="EO50" s="101">
        <v>949.98388984027406</v>
      </c>
      <c r="EP50" s="101">
        <v>962.34256386428751</v>
      </c>
      <c r="EQ50" s="13"/>
      <c r="ER50" s="17">
        <v>1815.4697713956264</v>
      </c>
      <c r="ES50" s="17">
        <v>1763.0561515629456</v>
      </c>
      <c r="ET50" s="17">
        <v>1852.976697541138</v>
      </c>
      <c r="EU50" s="22">
        <v>1793.5944309126603</v>
      </c>
      <c r="EV50" s="22">
        <v>1874.0756635393586</v>
      </c>
      <c r="EW50" s="22">
        <v>1862.458205556698</v>
      </c>
      <c r="EX50" s="22">
        <v>1893.683591228081</v>
      </c>
      <c r="EY50" s="101">
        <v>1682.7982663225337</v>
      </c>
      <c r="EZ50" s="101">
        <v>1632.5220570901483</v>
      </c>
      <c r="FA50" s="101">
        <v>1685.0815242655692</v>
      </c>
      <c r="FB50" s="101">
        <v>1628.1208474178932</v>
      </c>
      <c r="FC50" s="101">
        <v>1720.3697910145722</v>
      </c>
      <c r="FD50" s="101">
        <v>1730.5757935913837</v>
      </c>
      <c r="FE50" s="101">
        <v>1672.1480488505081</v>
      </c>
      <c r="FF50" s="22">
        <v>1001.5717787902618</v>
      </c>
      <c r="FG50" s="22">
        <v>1008.8684357081021</v>
      </c>
      <c r="FH50" s="22">
        <v>1019.7193327383399</v>
      </c>
      <c r="FI50" s="22">
        <v>1027.9861158373681</v>
      </c>
      <c r="FJ50" s="22">
        <v>1122.4822849746045</v>
      </c>
      <c r="FK50" s="22">
        <v>1120.4859948597314</v>
      </c>
      <c r="FL50" s="22">
        <v>1243.5392444669342</v>
      </c>
      <c r="FM50" s="101">
        <v>884.27391764199922</v>
      </c>
      <c r="FN50" s="101">
        <v>886.62960231854049</v>
      </c>
      <c r="FO50" s="101">
        <v>872.94922843964503</v>
      </c>
      <c r="FP50" s="101">
        <v>875.61811290138439</v>
      </c>
      <c r="FQ50" s="101">
        <v>968.31535299687698</v>
      </c>
      <c r="FR50" s="101">
        <v>984.87558216926141</v>
      </c>
      <c r="FS50" s="101">
        <v>1038.0469691386027</v>
      </c>
      <c r="FT50" s="13"/>
      <c r="FU50" s="17">
        <v>2828.1999725043884</v>
      </c>
      <c r="FV50" s="17">
        <v>2713.5340037635337</v>
      </c>
      <c r="FW50" s="17">
        <v>3016.3477922286875</v>
      </c>
      <c r="FX50" s="22">
        <v>2886.4364228037425</v>
      </c>
      <c r="FY50" s="22">
        <v>2962.578861641648</v>
      </c>
      <c r="FZ50" s="22">
        <v>2840.9840464240961</v>
      </c>
      <c r="GA50" s="22">
        <v>3061.4410722988678</v>
      </c>
      <c r="GB50" s="101">
        <v>2638.1723710811116</v>
      </c>
      <c r="GC50" s="101">
        <v>2534.719055570095</v>
      </c>
      <c r="GD50" s="101">
        <v>2773.8519281868325</v>
      </c>
      <c r="GE50" s="101">
        <v>2656.6439890121192</v>
      </c>
      <c r="GF50" s="101">
        <v>2740.8828641636251</v>
      </c>
      <c r="GG50" s="101">
        <v>2650.7569657294512</v>
      </c>
      <c r="GH50" s="101">
        <v>2730.4350474233574</v>
      </c>
      <c r="GI50" s="22">
        <v>1679.0769917352948</v>
      </c>
      <c r="GJ50" s="22">
        <v>1647.0671488056532</v>
      </c>
      <c r="GK50" s="22">
        <v>1810.3058209436058</v>
      </c>
      <c r="GL50" s="22">
        <v>1774.0401130292946</v>
      </c>
      <c r="GM50" s="22">
        <v>1894.2470500336465</v>
      </c>
      <c r="GN50" s="22">
        <v>1812.9724191642497</v>
      </c>
      <c r="GO50" s="22">
        <v>2145.6448337995939</v>
      </c>
      <c r="GP50" s="101">
        <v>1488.6583193562515</v>
      </c>
      <c r="GQ50" s="101">
        <v>1459.7426336111466</v>
      </c>
      <c r="GR50" s="101">
        <v>1569.0552423951372</v>
      </c>
      <c r="GS50" s="101">
        <v>1536.2950749779213</v>
      </c>
      <c r="GT50" s="101">
        <v>1665.7470494651959</v>
      </c>
      <c r="GU50" s="101">
        <v>1615.2951577303349</v>
      </c>
      <c r="GV50" s="101">
        <v>1818.4460328970329</v>
      </c>
      <c r="GW50" s="13"/>
      <c r="GX50" s="17">
        <v>2337.8728414668772</v>
      </c>
      <c r="GY50" s="17">
        <v>2229.0699508571279</v>
      </c>
      <c r="GZ50" s="17">
        <v>2458.3652643371825</v>
      </c>
      <c r="HA50" s="22">
        <v>2335.0964979218184</v>
      </c>
      <c r="HB50" s="22">
        <v>2467.8648632151699</v>
      </c>
      <c r="HC50" s="22">
        <v>2399.636854184711</v>
      </c>
      <c r="HD50" s="22">
        <v>2587.4574558351678</v>
      </c>
      <c r="HE50" s="101">
        <v>2145.4551573944345</v>
      </c>
      <c r="HF50" s="101">
        <v>2046.5869932423163</v>
      </c>
      <c r="HG50" s="101">
        <v>2216.6596485430514</v>
      </c>
      <c r="HH50" s="101">
        <v>2104.646478998739</v>
      </c>
      <c r="HI50" s="101">
        <v>2247.8181441533006</v>
      </c>
      <c r="HJ50" s="101">
        <v>2209.4680957162432</v>
      </c>
      <c r="HK50" s="101">
        <v>2270.7507164710987</v>
      </c>
      <c r="HL50" s="22">
        <v>1420.0920719549197</v>
      </c>
      <c r="HM50" s="22">
        <v>1391.1185050492984</v>
      </c>
      <c r="HN50" s="22">
        <v>1504.3597722126904</v>
      </c>
      <c r="HO50" s="22">
        <v>1471.5340280519185</v>
      </c>
      <c r="HP50" s="22">
        <v>1621.8392387480296</v>
      </c>
      <c r="HQ50" s="22">
        <v>1576.0597437188189</v>
      </c>
      <c r="HR50" s="22">
        <v>1850.3165212678973</v>
      </c>
      <c r="HS50" s="101">
        <v>1226.7359632907451</v>
      </c>
      <c r="HT50" s="101">
        <v>1213.649485169208</v>
      </c>
      <c r="HU50" s="101">
        <v>1263.9635973090342</v>
      </c>
      <c r="HV50" s="101">
        <v>1249.1372079941634</v>
      </c>
      <c r="HW50" s="101">
        <v>1388.0493999102296</v>
      </c>
      <c r="HX50" s="101">
        <v>1371.7851493110959</v>
      </c>
      <c r="HY50" s="101">
        <v>1532.1733562381316</v>
      </c>
      <c r="HZ50" s="13"/>
      <c r="IA50" s="17">
        <v>2907.3307116030219</v>
      </c>
      <c r="IB50" s="17">
        <v>2787.6458721148319</v>
      </c>
      <c r="IC50" s="17">
        <v>3094.2936528056603</v>
      </c>
      <c r="ID50" s="22">
        <v>2958.6961292504525</v>
      </c>
      <c r="IE50" s="22">
        <v>3056.4712572447916</v>
      </c>
      <c r="IF50" s="22">
        <v>2935.328691129218</v>
      </c>
      <c r="IG50" s="22">
        <v>3150.8466784545021</v>
      </c>
      <c r="IH50" s="101">
        <v>2705.8507003869763</v>
      </c>
      <c r="II50" s="101">
        <v>2599.4619860834791</v>
      </c>
      <c r="IJ50" s="101">
        <v>2839.1732935500086</v>
      </c>
      <c r="IK50" s="101">
        <v>2718.6396799739928</v>
      </c>
      <c r="IL50" s="101">
        <v>2824.2744022426464</v>
      </c>
      <c r="IM50" s="101">
        <v>2734.7149911276961</v>
      </c>
      <c r="IN50" s="101">
        <v>2801.7288815097841</v>
      </c>
      <c r="IO50" s="22">
        <v>1697.9230653812926</v>
      </c>
      <c r="IP50" s="22">
        <v>1666.9845031878954</v>
      </c>
      <c r="IQ50" s="22">
        <v>1830.9770794289216</v>
      </c>
      <c r="IR50" s="22">
        <v>1795.9250842579122</v>
      </c>
      <c r="IS50" s="22">
        <v>1936.9193395615375</v>
      </c>
      <c r="IT50" s="22">
        <v>1854.8003848160095</v>
      </c>
      <c r="IU50" s="22">
        <v>2205.8794272330215</v>
      </c>
      <c r="IV50" s="101">
        <v>1493.0408432762231</v>
      </c>
      <c r="IW50" s="101">
        <v>1474.4641730178157</v>
      </c>
      <c r="IX50" s="101">
        <v>1574.1075676192304</v>
      </c>
      <c r="IY50" s="101">
        <v>1553.0610383034609</v>
      </c>
      <c r="IZ50" s="101">
        <v>1694.0448410142124</v>
      </c>
      <c r="JA50" s="101">
        <v>1643.0030519954528</v>
      </c>
      <c r="JB50" s="101">
        <v>1856.9394235782836</v>
      </c>
      <c r="JC50" s="13"/>
      <c r="JD50" s="17">
        <v>1920.7820274158869</v>
      </c>
      <c r="JE50" s="17">
        <v>1832.7321430314257</v>
      </c>
      <c r="JF50" s="17">
        <v>1941.6459401133154</v>
      </c>
      <c r="JG50" s="22">
        <v>1841.8893934787536</v>
      </c>
      <c r="JH50" s="22">
        <v>1976.9567071636395</v>
      </c>
      <c r="JI50" s="22">
        <v>1980.4790204480778</v>
      </c>
      <c r="JJ50" s="22">
        <v>1977.4741010835335</v>
      </c>
      <c r="JK50" s="101">
        <v>1826.6875904940039</v>
      </c>
      <c r="JL50" s="101">
        <v>1740.9793284927002</v>
      </c>
      <c r="JM50" s="101">
        <v>1819.336619377274</v>
      </c>
      <c r="JN50" s="101">
        <v>1722.23302526047</v>
      </c>
      <c r="JO50" s="101">
        <v>1865.1405546074088</v>
      </c>
      <c r="JP50" s="101">
        <v>1886.5019451119488</v>
      </c>
      <c r="JQ50" s="101">
        <v>1811.5271518115937</v>
      </c>
      <c r="JR50" s="22">
        <v>1116.1114558112047</v>
      </c>
      <c r="JS50" s="22">
        <v>1104.3860334864623</v>
      </c>
      <c r="JT50" s="22">
        <v>1113.134638727892</v>
      </c>
      <c r="JU50" s="22">
        <v>1099.8502642267167</v>
      </c>
      <c r="JV50" s="22">
        <v>1222.3185927082106</v>
      </c>
      <c r="JW50" s="22">
        <v>1238.709986632819</v>
      </c>
      <c r="JX50" s="22">
        <v>1321.5226156950803</v>
      </c>
      <c r="JY50" s="101">
        <v>1039.4428712691777</v>
      </c>
      <c r="JZ50" s="101">
        <v>1030.8981962909832</v>
      </c>
      <c r="KA50" s="101">
        <v>1014.417026990854</v>
      </c>
      <c r="KB50" s="101">
        <v>1004.7362957338141</v>
      </c>
      <c r="KC50" s="101">
        <v>1116.2328187751889</v>
      </c>
      <c r="KD50" s="101">
        <v>1146.6900693152243</v>
      </c>
      <c r="KE50" s="101">
        <v>1175.0160664737959</v>
      </c>
      <c r="KF50" s="13"/>
    </row>
    <row r="51" spans="2:292" ht="18">
      <c r="B51" s="4" t="str">
        <f>$B$63</f>
        <v>Gas Furnace Split System: 14 SEER, 80 AFUE Furnace</v>
      </c>
      <c r="C51" s="17">
        <v>1587.045081130035</v>
      </c>
      <c r="D51" s="17">
        <v>1450.6945412099039</v>
      </c>
      <c r="E51" s="17">
        <v>1559.2100633670711</v>
      </c>
      <c r="F51" s="22">
        <v>1404.7310530960269</v>
      </c>
      <c r="G51" s="22">
        <v>1553.5543442666851</v>
      </c>
      <c r="H51" s="22">
        <v>1595.843447913642</v>
      </c>
      <c r="I51" s="22">
        <v>1518.0676860450005</v>
      </c>
      <c r="J51" s="101">
        <v>1576.6164464443862</v>
      </c>
      <c r="K51" s="101">
        <v>1441.5642470510929</v>
      </c>
      <c r="L51" s="101">
        <v>1548.0908874955578</v>
      </c>
      <c r="M51" s="101">
        <v>1395.0828384667523</v>
      </c>
      <c r="N51" s="101">
        <v>1544.0179139240038</v>
      </c>
      <c r="O51" s="101">
        <v>1586.0117950739561</v>
      </c>
      <c r="P51" s="101">
        <v>1500.4870156737143</v>
      </c>
      <c r="Q51" s="22">
        <v>958.00649170331758</v>
      </c>
      <c r="R51" s="22">
        <v>928.23639097442242</v>
      </c>
      <c r="S51" s="22">
        <v>922.272598680756</v>
      </c>
      <c r="T51" s="22">
        <v>888.54441763385933</v>
      </c>
      <c r="U51" s="22">
        <v>985.88729564734888</v>
      </c>
      <c r="V51" s="22">
        <v>1022.5001600992653</v>
      </c>
      <c r="W51" s="22">
        <v>1015.1464119774446</v>
      </c>
      <c r="X51" s="101">
        <v>948.81366459050332</v>
      </c>
      <c r="Y51" s="101">
        <v>920.64591093011302</v>
      </c>
      <c r="Z51" s="101">
        <v>912.53572955465381</v>
      </c>
      <c r="AA51" s="101">
        <v>880.62293544644081</v>
      </c>
      <c r="AB51" s="101">
        <v>977.28771978650605</v>
      </c>
      <c r="AC51" s="101">
        <v>1013.5884204897587</v>
      </c>
      <c r="AD51" s="101">
        <v>999.16624278865856</v>
      </c>
      <c r="AE51" s="18"/>
      <c r="AF51" s="17">
        <v>1764.7565304610657</v>
      </c>
      <c r="AG51" s="17">
        <v>1710.3588317210542</v>
      </c>
      <c r="AH51" s="17">
        <v>1797.20449444472</v>
      </c>
      <c r="AI51" s="22">
        <v>1735.5743559259993</v>
      </c>
      <c r="AJ51" s="22">
        <v>1824.9607924300396</v>
      </c>
      <c r="AK51" s="22">
        <v>1821.2347593469931</v>
      </c>
      <c r="AL51" s="22">
        <v>1866.3876058062669</v>
      </c>
      <c r="AM51" s="101">
        <v>1646.0843472696097</v>
      </c>
      <c r="AN51" s="101">
        <v>1594.0222348660159</v>
      </c>
      <c r="AO51" s="101">
        <v>1647.334671354889</v>
      </c>
      <c r="AP51" s="101">
        <v>1588.3506467852883</v>
      </c>
      <c r="AQ51" s="101">
        <v>1687.6695264231967</v>
      </c>
      <c r="AR51" s="101">
        <v>1703.7890081332373</v>
      </c>
      <c r="AS51" s="101">
        <v>1680.2807883397581</v>
      </c>
      <c r="AT51" s="22">
        <v>1048.040184349856</v>
      </c>
      <c r="AU51" s="22">
        <v>1048.0620411958175</v>
      </c>
      <c r="AV51" s="22">
        <v>1058.2394911812028</v>
      </c>
      <c r="AW51" s="22">
        <v>1058.2642540016038</v>
      </c>
      <c r="AX51" s="22">
        <v>1160.0134500636266</v>
      </c>
      <c r="AY51" s="22">
        <v>1165.1463976849541</v>
      </c>
      <c r="AZ51" s="22">
        <v>1261.9858519697525</v>
      </c>
      <c r="BA51" s="101">
        <v>958.15836691799495</v>
      </c>
      <c r="BB51" s="101">
        <v>948.49137002826478</v>
      </c>
      <c r="BC51" s="101">
        <v>944.1427400875483</v>
      </c>
      <c r="BD51" s="101">
        <v>933.19046873832258</v>
      </c>
      <c r="BE51" s="101">
        <v>1036.1520844524314</v>
      </c>
      <c r="BF51" s="101">
        <v>1056.9645854832957</v>
      </c>
      <c r="BG51" s="101">
        <v>1099.2764759230329</v>
      </c>
      <c r="BH51" s="13"/>
      <c r="BI51" s="17">
        <v>1540.8122569915413</v>
      </c>
      <c r="BJ51" s="17">
        <v>1449.9762500815398</v>
      </c>
      <c r="BK51" s="17">
        <v>1525.744025024034</v>
      </c>
      <c r="BL51" s="22">
        <v>1422.8309272640354</v>
      </c>
      <c r="BM51" s="22">
        <v>1512.6386461685856</v>
      </c>
      <c r="BN51" s="22">
        <v>1545.2067913845874</v>
      </c>
      <c r="BO51" s="22">
        <v>1494.2956277463829</v>
      </c>
      <c r="BP51" s="101">
        <v>1512.9554263942211</v>
      </c>
      <c r="BQ51" s="101">
        <v>1422.1219778640759</v>
      </c>
      <c r="BR51" s="101">
        <v>1491.5710395183437</v>
      </c>
      <c r="BS51" s="101">
        <v>1388.6608402873069</v>
      </c>
      <c r="BT51" s="101">
        <v>1481.4097603507416</v>
      </c>
      <c r="BU51" s="101">
        <v>1517.4728712030862</v>
      </c>
      <c r="BV51" s="101">
        <v>1451.4434973663426</v>
      </c>
      <c r="BW51" s="22">
        <v>907.75357508411651</v>
      </c>
      <c r="BX51" s="22">
        <v>881.37660235636315</v>
      </c>
      <c r="BY51" s="22">
        <v>882.33325705412653</v>
      </c>
      <c r="BZ51" s="22">
        <v>852.44933695145528</v>
      </c>
      <c r="CA51" s="22">
        <v>945.59540135893781</v>
      </c>
      <c r="CB51" s="22">
        <v>974.82229567374247</v>
      </c>
      <c r="CC51" s="22">
        <v>992.90997293979751</v>
      </c>
      <c r="CD51" s="101">
        <v>890.27829621494516</v>
      </c>
      <c r="CE51" s="101">
        <v>864.92547681028054</v>
      </c>
      <c r="CF51" s="101">
        <v>861.1325243374888</v>
      </c>
      <c r="CG51" s="101">
        <v>832.40892374517387</v>
      </c>
      <c r="CH51" s="101">
        <v>922.98333180802558</v>
      </c>
      <c r="CI51" s="101">
        <v>953.99023040949442</v>
      </c>
      <c r="CJ51" s="101">
        <v>961.57400815875963</v>
      </c>
      <c r="CK51" s="13"/>
      <c r="CL51" s="17">
        <v>1809.8309467158256</v>
      </c>
      <c r="CM51" s="17">
        <v>1755.5575485271111</v>
      </c>
      <c r="CN51" s="17">
        <v>1851.1104885569434</v>
      </c>
      <c r="CO51" s="22">
        <v>1789.6211769550227</v>
      </c>
      <c r="CP51" s="22">
        <v>1872.2220915310143</v>
      </c>
      <c r="CQ51" s="22">
        <v>1860.9274513667981</v>
      </c>
      <c r="CR51" s="22">
        <v>1916.5297644613856</v>
      </c>
      <c r="CS51" s="101">
        <v>1684.3611235269475</v>
      </c>
      <c r="CT51" s="101">
        <v>1632.2248032467278</v>
      </c>
      <c r="CU51" s="101">
        <v>1692.2751756615021</v>
      </c>
      <c r="CV51" s="101">
        <v>1633.2070769155832</v>
      </c>
      <c r="CW51" s="101">
        <v>1727.2500407261025</v>
      </c>
      <c r="CX51" s="101">
        <v>1737.0184568041841</v>
      </c>
      <c r="CY51" s="101">
        <v>1714.4771655147863</v>
      </c>
      <c r="CZ51" s="22">
        <v>1056.3679512371932</v>
      </c>
      <c r="DA51" s="22">
        <v>1058.0994758744314</v>
      </c>
      <c r="DB51" s="22">
        <v>1074.388619753774</v>
      </c>
      <c r="DC51" s="22">
        <v>1076.3503590499829</v>
      </c>
      <c r="DD51" s="22">
        <v>1172.0550477028007</v>
      </c>
      <c r="DE51" s="22">
        <v>1171.8307926576692</v>
      </c>
      <c r="DF51" s="22">
        <v>1289.3491704988066</v>
      </c>
      <c r="DG51" s="101">
        <v>949.06536691478141</v>
      </c>
      <c r="DH51" s="101">
        <v>945.5546871317448</v>
      </c>
      <c r="DI51" s="101">
        <v>939.76701852472797</v>
      </c>
      <c r="DJ51" s="101">
        <v>935.78957671496835</v>
      </c>
      <c r="DK51" s="101">
        <v>1033.0118006241414</v>
      </c>
      <c r="DL51" s="101">
        <v>1050.0307756664636</v>
      </c>
      <c r="DM51" s="101">
        <v>1105.271748056977</v>
      </c>
      <c r="DN51" s="13"/>
      <c r="DO51" s="17">
        <v>1533.0600185733233</v>
      </c>
      <c r="DP51" s="17">
        <v>1441.5567072869685</v>
      </c>
      <c r="DQ51" s="17">
        <v>1513.0009847254121</v>
      </c>
      <c r="DR51" s="22">
        <v>1409.3318612124549</v>
      </c>
      <c r="DS51" s="22">
        <v>1499.7881048318247</v>
      </c>
      <c r="DT51" s="22">
        <v>1536.0655512209039</v>
      </c>
      <c r="DU51" s="22">
        <v>1473.0102579518837</v>
      </c>
      <c r="DV51" s="101">
        <v>1517.9583512751592</v>
      </c>
      <c r="DW51" s="101">
        <v>1426.638915466611</v>
      </c>
      <c r="DX51" s="101">
        <v>1495.0766383321743</v>
      </c>
      <c r="DY51" s="101">
        <v>1391.6158374400168</v>
      </c>
      <c r="DZ51" s="101">
        <v>1484.1026858842615</v>
      </c>
      <c r="EA51" s="101">
        <v>1521.5005519063025</v>
      </c>
      <c r="EB51" s="101">
        <v>1449.8621642476953</v>
      </c>
      <c r="EC51" s="22">
        <v>891.15798424512514</v>
      </c>
      <c r="ED51" s="22">
        <v>869.6591709180301</v>
      </c>
      <c r="EE51" s="22">
        <v>866.6384835738105</v>
      </c>
      <c r="EF51" s="22">
        <v>842.28129799378758</v>
      </c>
      <c r="EG51" s="22">
        <v>933.54043711859481</v>
      </c>
      <c r="EH51" s="22">
        <v>961.44824574304062</v>
      </c>
      <c r="EI51" s="22">
        <v>980.31491260167297</v>
      </c>
      <c r="EJ51" s="101">
        <v>880.77009785235794</v>
      </c>
      <c r="EK51" s="101">
        <v>860.25986810102381</v>
      </c>
      <c r="EL51" s="101">
        <v>854.55263502207674</v>
      </c>
      <c r="EM51" s="101">
        <v>831.31547003341257</v>
      </c>
      <c r="EN51" s="101">
        <v>921.55307890877589</v>
      </c>
      <c r="EO51" s="101">
        <v>949.91223408555402</v>
      </c>
      <c r="EP51" s="101">
        <v>962.23754961564703</v>
      </c>
      <c r="EQ51" s="13"/>
      <c r="ER51" s="17">
        <v>1763.5707881562462</v>
      </c>
      <c r="ES51" s="17">
        <v>1711.5167185936448</v>
      </c>
      <c r="ET51" s="17">
        <v>1793.030161620944</v>
      </c>
      <c r="EU51" s="22">
        <v>1734.0552492273493</v>
      </c>
      <c r="EV51" s="22">
        <v>1820.5069268913658</v>
      </c>
      <c r="EW51" s="22">
        <v>1814.4073709153693</v>
      </c>
      <c r="EX51" s="22">
        <v>1835.1693315651655</v>
      </c>
      <c r="EY51" s="101">
        <v>1646.9022326511536</v>
      </c>
      <c r="EZ51" s="101">
        <v>1596.5740113065297</v>
      </c>
      <c r="FA51" s="101">
        <v>1645.4496528667148</v>
      </c>
      <c r="FB51" s="101">
        <v>1588.4300486423961</v>
      </c>
      <c r="FC51" s="101">
        <v>1685.2768397674788</v>
      </c>
      <c r="FD51" s="101">
        <v>1698.2928019475296</v>
      </c>
      <c r="FE51" s="101">
        <v>1640.2154861294316</v>
      </c>
      <c r="FF51" s="22">
        <v>967.67116233732838</v>
      </c>
      <c r="FG51" s="22">
        <v>974.24267587937413</v>
      </c>
      <c r="FH51" s="22">
        <v>979.21643606864814</v>
      </c>
      <c r="FI51" s="22">
        <v>986.66166443776694</v>
      </c>
      <c r="FJ51" s="22">
        <v>1082.9311119699844</v>
      </c>
      <c r="FK51" s="22">
        <v>1085.3973311412294</v>
      </c>
      <c r="FL51" s="22">
        <v>1195.088827282364</v>
      </c>
      <c r="FM51" s="101">
        <v>868.66832498497365</v>
      </c>
      <c r="FN51" s="101">
        <v>869.47144472258094</v>
      </c>
      <c r="FO51" s="101">
        <v>855.39809551830035</v>
      </c>
      <c r="FP51" s="101">
        <v>856.30799394823964</v>
      </c>
      <c r="FQ51" s="101">
        <v>948.57697524773857</v>
      </c>
      <c r="FR51" s="101">
        <v>966.68544021152104</v>
      </c>
      <c r="FS51" s="101">
        <v>1016.9853342831515</v>
      </c>
      <c r="FT51" s="13"/>
      <c r="FU51" s="17">
        <v>2645.6937428247661</v>
      </c>
      <c r="FV51" s="17">
        <v>2534.8696744233298</v>
      </c>
      <c r="FW51" s="17">
        <v>2804.6236428309844</v>
      </c>
      <c r="FX51" s="22">
        <v>2679.064973163162</v>
      </c>
      <c r="FY51" s="22">
        <v>2773.4488412600108</v>
      </c>
      <c r="FZ51" s="22">
        <v>2672.3909396756162</v>
      </c>
      <c r="GA51" s="22">
        <v>2855.9470827132445</v>
      </c>
      <c r="GB51" s="101">
        <v>2479.3102966070583</v>
      </c>
      <c r="GC51" s="101">
        <v>2378.6779848506576</v>
      </c>
      <c r="GD51" s="101">
        <v>2592.5275322007265</v>
      </c>
      <c r="GE51" s="101">
        <v>2478.5156630103315</v>
      </c>
      <c r="GF51" s="101">
        <v>2579.9231838393703</v>
      </c>
      <c r="GG51" s="101">
        <v>2506.1460266861554</v>
      </c>
      <c r="GH51" s="101">
        <v>2566.5798317076164</v>
      </c>
      <c r="GI51" s="22">
        <v>1525.6552036793753</v>
      </c>
      <c r="GJ51" s="22">
        <v>1495.2470803729325</v>
      </c>
      <c r="GK51" s="22">
        <v>1629.592347409568</v>
      </c>
      <c r="GL51" s="22">
        <v>1595.141315566714</v>
      </c>
      <c r="GM51" s="22">
        <v>1730.8909304939957</v>
      </c>
      <c r="GN51" s="22">
        <v>1668.4244529898767</v>
      </c>
      <c r="GO51" s="22">
        <v>1957.3629592961379</v>
      </c>
      <c r="GP51" s="101">
        <v>1360.9596803507036</v>
      </c>
      <c r="GQ51" s="101">
        <v>1341.3605590005648</v>
      </c>
      <c r="GR51" s="101">
        <v>1421.2236600683823</v>
      </c>
      <c r="GS51" s="101">
        <v>1399.0187397935899</v>
      </c>
      <c r="GT51" s="101">
        <v>1532.3305279178996</v>
      </c>
      <c r="GU51" s="101">
        <v>1496.0997789779274</v>
      </c>
      <c r="GV51" s="101">
        <v>1674.0113921860584</v>
      </c>
      <c r="GW51" s="13"/>
      <c r="GX51" s="17">
        <v>2218.7580097921286</v>
      </c>
      <c r="GY51" s="17">
        <v>2113.0241699102758</v>
      </c>
      <c r="GZ51" s="17">
        <v>2318.8514095317501</v>
      </c>
      <c r="HA51" s="22">
        <v>2199.0597391307906</v>
      </c>
      <c r="HB51" s="22">
        <v>2343.043080176054</v>
      </c>
      <c r="HC51" s="22">
        <v>2288.4405033578564</v>
      </c>
      <c r="HD51" s="22">
        <v>2444.1443582874372</v>
      </c>
      <c r="HE51" s="101">
        <v>2050.1770672327912</v>
      </c>
      <c r="HF51" s="101">
        <v>1953.4864046494311</v>
      </c>
      <c r="HG51" s="101">
        <v>2107.2748332975389</v>
      </c>
      <c r="HH51" s="101">
        <v>1997.7286747925793</v>
      </c>
      <c r="HI51" s="101">
        <v>2150.524564669568</v>
      </c>
      <c r="HJ51" s="101">
        <v>2121.875382066376</v>
      </c>
      <c r="HK51" s="101">
        <v>2166.7233516043998</v>
      </c>
      <c r="HL51" s="22">
        <v>1322.6945090425786</v>
      </c>
      <c r="HM51" s="22">
        <v>1300.0728371618459</v>
      </c>
      <c r="HN51" s="22">
        <v>1388.2425760390486</v>
      </c>
      <c r="HO51" s="22">
        <v>1362.6132423755462</v>
      </c>
      <c r="HP51" s="22">
        <v>1513.5914124822586</v>
      </c>
      <c r="HQ51" s="22">
        <v>1480.2711953004741</v>
      </c>
      <c r="HR51" s="22">
        <v>1718.2001901859976</v>
      </c>
      <c r="HS51" s="101">
        <v>1162.423170481728</v>
      </c>
      <c r="HT51" s="101">
        <v>1154.1363349391715</v>
      </c>
      <c r="HU51" s="101">
        <v>1188.5472252573138</v>
      </c>
      <c r="HV51" s="101">
        <v>1179.1586144484172</v>
      </c>
      <c r="HW51" s="101">
        <v>1309.9333629486957</v>
      </c>
      <c r="HX51" s="101">
        <v>1301.76117207641</v>
      </c>
      <c r="HY51" s="101">
        <v>1441.8878967731671</v>
      </c>
      <c r="HZ51" s="13"/>
      <c r="IA51" s="17">
        <v>2709.6805500899054</v>
      </c>
      <c r="IB51" s="17">
        <v>2596.2227940607154</v>
      </c>
      <c r="IC51" s="17">
        <v>2867.3587820999078</v>
      </c>
      <c r="ID51" s="22">
        <v>2738.8162631686978</v>
      </c>
      <c r="IE51" s="22">
        <v>2854.2116812569216</v>
      </c>
      <c r="IF51" s="22">
        <v>2753.3036198828149</v>
      </c>
      <c r="IG51" s="22">
        <v>2933.0950154266184</v>
      </c>
      <c r="IH51" s="101">
        <v>2533.643218534793</v>
      </c>
      <c r="II51" s="101">
        <v>2432.0129804537855</v>
      </c>
      <c r="IJ51" s="101">
        <v>2644.6212643448252</v>
      </c>
      <c r="IK51" s="101">
        <v>2529.4787896501034</v>
      </c>
      <c r="IL51" s="101">
        <v>2651.6217249386686</v>
      </c>
      <c r="IM51" s="101">
        <v>2578.092273327497</v>
      </c>
      <c r="IN51" s="101">
        <v>2628.0200553088475</v>
      </c>
      <c r="IO51" s="22">
        <v>1535.9064252602916</v>
      </c>
      <c r="IP51" s="22">
        <v>1512.8527403178377</v>
      </c>
      <c r="IQ51" s="22">
        <v>1641.7048702645254</v>
      </c>
      <c r="IR51" s="22">
        <v>1615.5860852923736</v>
      </c>
      <c r="IS51" s="22">
        <v>1765.9820828745542</v>
      </c>
      <c r="IT51" s="22">
        <v>1702.3211510474578</v>
      </c>
      <c r="IU51" s="22">
        <v>2008.8672255265694</v>
      </c>
      <c r="IV51" s="101">
        <v>1364.6193324653809</v>
      </c>
      <c r="IW51" s="101">
        <v>1349.8774463690713</v>
      </c>
      <c r="IX51" s="101">
        <v>1426.4615571102297</v>
      </c>
      <c r="IY51" s="101">
        <v>1409.7596652437169</v>
      </c>
      <c r="IZ51" s="101">
        <v>1554.5127001310339</v>
      </c>
      <c r="JA51" s="101">
        <v>1517.4394598382964</v>
      </c>
      <c r="JB51" s="101">
        <v>1706.2588634010326</v>
      </c>
      <c r="JC51" s="13"/>
      <c r="JD51" s="17">
        <v>1878.8215262101455</v>
      </c>
      <c r="JE51" s="17">
        <v>1790.8290617527666</v>
      </c>
      <c r="JF51" s="17">
        <v>1891.6380245124694</v>
      </c>
      <c r="JG51" s="22">
        <v>1791.9465320647889</v>
      </c>
      <c r="JH51" s="22">
        <v>1932.1725133776556</v>
      </c>
      <c r="JI51" s="22">
        <v>1941.4857590726383</v>
      </c>
      <c r="JJ51" s="22">
        <v>1929.1151880253412</v>
      </c>
      <c r="JK51" s="101">
        <v>1794.8375711711253</v>
      </c>
      <c r="JL51" s="101">
        <v>1709.1392950782051</v>
      </c>
      <c r="JM51" s="101">
        <v>1782.8242628301809</v>
      </c>
      <c r="JN51" s="101">
        <v>1685.7319822970569</v>
      </c>
      <c r="JO51" s="101">
        <v>1832.7176945905703</v>
      </c>
      <c r="JP51" s="101">
        <v>1857.6114044007873</v>
      </c>
      <c r="JQ51" s="101">
        <v>1781.1514430953644</v>
      </c>
      <c r="JR51" s="22">
        <v>1092.3961881020762</v>
      </c>
      <c r="JS51" s="22">
        <v>1082.565466397544</v>
      </c>
      <c r="JT51" s="22">
        <v>1083.3326032982554</v>
      </c>
      <c r="JU51" s="22">
        <v>1072.1948391203096</v>
      </c>
      <c r="JV51" s="22">
        <v>1191.397634188241</v>
      </c>
      <c r="JW51" s="22">
        <v>1212.1216537625496</v>
      </c>
      <c r="JX51" s="22">
        <v>1283.3135752755984</v>
      </c>
      <c r="JY51" s="101">
        <v>1026.6167961890965</v>
      </c>
      <c r="JZ51" s="101">
        <v>1018.0721212109006</v>
      </c>
      <c r="KA51" s="101">
        <v>998.99351200019225</v>
      </c>
      <c r="KB51" s="101">
        <v>989.31278074315242</v>
      </c>
      <c r="KC51" s="101">
        <v>1099.0001439773328</v>
      </c>
      <c r="KD51" s="101">
        <v>1131.3308196816424</v>
      </c>
      <c r="KE51" s="101">
        <v>1155.6886515892402</v>
      </c>
      <c r="KF51" s="13"/>
    </row>
    <row r="52" spans="2:292" ht="18">
      <c r="B52" s="4" t="str">
        <f>$B$64</f>
        <v>Gas Furnace Packaged Unit: 14 SEER, 80 AFUE Furnace</v>
      </c>
      <c r="C52" s="17">
        <v>1587.0551893810655</v>
      </c>
      <c r="D52" s="17">
        <v>1450.7046494609344</v>
      </c>
      <c r="E52" s="17">
        <v>1559.2234212284143</v>
      </c>
      <c r="F52" s="22">
        <v>1404.7444109573701</v>
      </c>
      <c r="G52" s="22">
        <v>1553.5705076340375</v>
      </c>
      <c r="H52" s="22">
        <v>1595.8581098165744</v>
      </c>
      <c r="I52" s="22">
        <v>1518.0870486804386</v>
      </c>
      <c r="J52" s="101">
        <v>1576.6164464443862</v>
      </c>
      <c r="K52" s="101">
        <v>1441.5642470510929</v>
      </c>
      <c r="L52" s="101">
        <v>1548.0908874955578</v>
      </c>
      <c r="M52" s="101">
        <v>1395.0828384667523</v>
      </c>
      <c r="N52" s="101">
        <v>1544.0179139240038</v>
      </c>
      <c r="O52" s="101">
        <v>1586.0117950739561</v>
      </c>
      <c r="P52" s="101">
        <v>1500.4870156737143</v>
      </c>
      <c r="Q52" s="22">
        <v>958.00908855702141</v>
      </c>
      <c r="R52" s="22">
        <v>928.23898782812626</v>
      </c>
      <c r="S52" s="22">
        <v>922.276030373499</v>
      </c>
      <c r="T52" s="22">
        <v>888.5478493266022</v>
      </c>
      <c r="U52" s="22">
        <v>985.89144808680169</v>
      </c>
      <c r="V52" s="22">
        <v>1022.5039055076813</v>
      </c>
      <c r="W52" s="22">
        <v>1015.151386322799</v>
      </c>
      <c r="X52" s="101">
        <v>948.81366459050332</v>
      </c>
      <c r="Y52" s="101">
        <v>920.64591093011302</v>
      </c>
      <c r="Z52" s="101">
        <v>912.53572955465381</v>
      </c>
      <c r="AA52" s="101">
        <v>880.62293544644081</v>
      </c>
      <c r="AB52" s="101">
        <v>977.28771978650605</v>
      </c>
      <c r="AC52" s="101">
        <v>1013.5884204897587</v>
      </c>
      <c r="AD52" s="101">
        <v>999.16624278865856</v>
      </c>
      <c r="AE52" s="18"/>
      <c r="AF52" s="17">
        <v>1769.6468532712452</v>
      </c>
      <c r="AG52" s="17">
        <v>1715.2308182571244</v>
      </c>
      <c r="AH52" s="17">
        <v>1803.3748391317476</v>
      </c>
      <c r="AI52" s="22">
        <v>1741.7239264417015</v>
      </c>
      <c r="AJ52" s="22">
        <v>1830.4574582327598</v>
      </c>
      <c r="AK52" s="22">
        <v>1825.9803530176955</v>
      </c>
      <c r="AL52" s="22">
        <v>1873.6687374807825</v>
      </c>
      <c r="AM52" s="101">
        <v>1649.2649039294968</v>
      </c>
      <c r="AN52" s="101">
        <v>1597.2978879410398</v>
      </c>
      <c r="AO52" s="101">
        <v>1651.3128373909526</v>
      </c>
      <c r="AP52" s="101">
        <v>1592.4365527694258</v>
      </c>
      <c r="AQ52" s="101">
        <v>1691.2176815518728</v>
      </c>
      <c r="AR52" s="101">
        <v>1706.8919298030744</v>
      </c>
      <c r="AS52" s="101">
        <v>1684.9398597088668</v>
      </c>
      <c r="AT52" s="22">
        <v>1052.2819320039591</v>
      </c>
      <c r="AU52" s="22">
        <v>1053.0130941659443</v>
      </c>
      <c r="AV52" s="22">
        <v>1063.6781702726446</v>
      </c>
      <c r="AW52" s="22">
        <v>1064.5065440157737</v>
      </c>
      <c r="AX52" s="22">
        <v>1165.5367552443163</v>
      </c>
      <c r="AY52" s="22">
        <v>1169.9162033587552</v>
      </c>
      <c r="AZ52" s="22">
        <v>1269.2988958413207</v>
      </c>
      <c r="BA52" s="101">
        <v>960.71724241610184</v>
      </c>
      <c r="BB52" s="101">
        <v>951.07687144689169</v>
      </c>
      <c r="BC52" s="101">
        <v>947.42317209894293</v>
      </c>
      <c r="BD52" s="101">
        <v>936.50106671643698</v>
      </c>
      <c r="BE52" s="101">
        <v>1039.7630950611269</v>
      </c>
      <c r="BF52" s="101">
        <v>1060.1339623145248</v>
      </c>
      <c r="BG52" s="101">
        <v>1104.0026341655109</v>
      </c>
      <c r="BH52" s="13"/>
      <c r="BI52" s="17">
        <v>1541.9099100133394</v>
      </c>
      <c r="BJ52" s="17">
        <v>1451.1318767580983</v>
      </c>
      <c r="BK52" s="17">
        <v>1527.1373911321718</v>
      </c>
      <c r="BL52" s="22">
        <v>1424.2899749075334</v>
      </c>
      <c r="BM52" s="22">
        <v>1513.9556065650572</v>
      </c>
      <c r="BN52" s="22">
        <v>1546.3475631762724</v>
      </c>
      <c r="BO52" s="22">
        <v>1496.0065727175049</v>
      </c>
      <c r="BP52" s="101">
        <v>1513.3859667206659</v>
      </c>
      <c r="BQ52" s="101">
        <v>1422.5095160684011</v>
      </c>
      <c r="BR52" s="101">
        <v>1492.0980592334245</v>
      </c>
      <c r="BS52" s="101">
        <v>1389.1391405380675</v>
      </c>
      <c r="BT52" s="101">
        <v>1481.8719993626378</v>
      </c>
      <c r="BU52" s="101">
        <v>1517.8808957688805</v>
      </c>
      <c r="BV52" s="101">
        <v>1452.0286018103191</v>
      </c>
      <c r="BW52" s="22">
        <v>908.52115478749431</v>
      </c>
      <c r="BX52" s="22">
        <v>882.14418205974073</v>
      </c>
      <c r="BY52" s="22">
        <v>883.33689063901556</v>
      </c>
      <c r="BZ52" s="22">
        <v>853.45297053634431</v>
      </c>
      <c r="CA52" s="22">
        <v>946.71434410036409</v>
      </c>
      <c r="CB52" s="22">
        <v>975.80284967690784</v>
      </c>
      <c r="CC52" s="22">
        <v>994.36164295880837</v>
      </c>
      <c r="CD52" s="101">
        <v>890.51391382493762</v>
      </c>
      <c r="CE52" s="101">
        <v>865.161094420273</v>
      </c>
      <c r="CF52" s="101">
        <v>861.43402377397877</v>
      </c>
      <c r="CG52" s="101">
        <v>832.71042318166383</v>
      </c>
      <c r="CH52" s="101">
        <v>923.32825574308436</v>
      </c>
      <c r="CI52" s="101">
        <v>954.29666171810391</v>
      </c>
      <c r="CJ52" s="101">
        <v>962.00815933122556</v>
      </c>
      <c r="CK52" s="13"/>
      <c r="CL52" s="17">
        <v>1821.0665938536113</v>
      </c>
      <c r="CM52" s="17">
        <v>1766.8767697353751</v>
      </c>
      <c r="CN52" s="17">
        <v>1865.2955639690751</v>
      </c>
      <c r="CO52" s="22">
        <v>1803.9009380185612</v>
      </c>
      <c r="CP52" s="22">
        <v>1884.933547504965</v>
      </c>
      <c r="CQ52" s="22">
        <v>1871.9434374547957</v>
      </c>
      <c r="CR52" s="22">
        <v>1933.27862570764</v>
      </c>
      <c r="CS52" s="101">
        <v>1691.3823699597342</v>
      </c>
      <c r="CT52" s="101">
        <v>1639.3731096819645</v>
      </c>
      <c r="CU52" s="101">
        <v>1701.0500942860663</v>
      </c>
      <c r="CV52" s="101">
        <v>1642.1259487906088</v>
      </c>
      <c r="CW52" s="101">
        <v>1735.1076701878944</v>
      </c>
      <c r="CX52" s="101">
        <v>1743.8862561370388</v>
      </c>
      <c r="CY52" s="101">
        <v>1724.7389958362053</v>
      </c>
      <c r="CZ52" s="22">
        <v>1067.5094164862737</v>
      </c>
      <c r="DA52" s="22">
        <v>1069.3129854976667</v>
      </c>
      <c r="DB52" s="22">
        <v>1088.4669913350201</v>
      </c>
      <c r="DC52" s="22">
        <v>1090.5103536568615</v>
      </c>
      <c r="DD52" s="22">
        <v>1184.7665036767498</v>
      </c>
      <c r="DE52" s="22">
        <v>1182.8467787456627</v>
      </c>
      <c r="DF52" s="22">
        <v>1306.0980317450615</v>
      </c>
      <c r="DG52" s="101">
        <v>955.43666895169099</v>
      </c>
      <c r="DH52" s="101">
        <v>951.89622859104668</v>
      </c>
      <c r="DI52" s="101">
        <v>947.78988548113762</v>
      </c>
      <c r="DJ52" s="101">
        <v>943.77872627959607</v>
      </c>
      <c r="DK52" s="101">
        <v>1040.7664284858522</v>
      </c>
      <c r="DL52" s="101">
        <v>1056.8081109194347</v>
      </c>
      <c r="DM52" s="101">
        <v>1115.3741188861597</v>
      </c>
      <c r="DN52" s="13"/>
      <c r="DO52" s="17">
        <v>1533.100459185227</v>
      </c>
      <c r="DP52" s="17">
        <v>1441.6381313783525</v>
      </c>
      <c r="DQ52" s="17">
        <v>1513.0531911547732</v>
      </c>
      <c r="DR52" s="22">
        <v>1409.4305000750958</v>
      </c>
      <c r="DS52" s="22">
        <v>1499.8327776260749</v>
      </c>
      <c r="DT52" s="22">
        <v>1536.105914578935</v>
      </c>
      <c r="DU52" s="22">
        <v>1473.0751740866501</v>
      </c>
      <c r="DV52" s="101">
        <v>1517.9583695656215</v>
      </c>
      <c r="DW52" s="101">
        <v>1426.6389337570736</v>
      </c>
      <c r="DX52" s="101">
        <v>1495.0766582347519</v>
      </c>
      <c r="DY52" s="101">
        <v>1391.6158573425942</v>
      </c>
      <c r="DZ52" s="101">
        <v>1484.1027033420132</v>
      </c>
      <c r="EA52" s="101">
        <v>1521.5005677008767</v>
      </c>
      <c r="EB52" s="101">
        <v>1449.8621858886411</v>
      </c>
      <c r="EC52" s="22">
        <v>891.18092616028684</v>
      </c>
      <c r="ED52" s="22">
        <v>869.68211283319204</v>
      </c>
      <c r="EE52" s="22">
        <v>866.66880087803713</v>
      </c>
      <c r="EF52" s="22">
        <v>842.3116152980142</v>
      </c>
      <c r="EG52" s="22">
        <v>933.57183052616233</v>
      </c>
      <c r="EH52" s="22">
        <v>961.47671231651157</v>
      </c>
      <c r="EI52" s="22">
        <v>980.35885847699842</v>
      </c>
      <c r="EJ52" s="101">
        <v>880.77009785235794</v>
      </c>
      <c r="EK52" s="101">
        <v>860.25986810102381</v>
      </c>
      <c r="EL52" s="101">
        <v>854.55263502207674</v>
      </c>
      <c r="EM52" s="101">
        <v>831.31547003341257</v>
      </c>
      <c r="EN52" s="101">
        <v>921.55307890877589</v>
      </c>
      <c r="EO52" s="101">
        <v>949.91223408555402</v>
      </c>
      <c r="EP52" s="101">
        <v>962.23754961564703</v>
      </c>
      <c r="EQ52" s="13"/>
      <c r="ER52" s="17">
        <v>1766.5317443234446</v>
      </c>
      <c r="ES52" s="17">
        <v>1714.4464101227979</v>
      </c>
      <c r="ET52" s="17">
        <v>1796.7156459233263</v>
      </c>
      <c r="EU52" s="22">
        <v>1737.7053121053318</v>
      </c>
      <c r="EV52" s="22">
        <v>1823.8356885641247</v>
      </c>
      <c r="EW52" s="22">
        <v>1817.2946279255707</v>
      </c>
      <c r="EX52" s="22">
        <v>1839.4618352496573</v>
      </c>
      <c r="EY52" s="101">
        <v>1648.5632337078157</v>
      </c>
      <c r="EZ52" s="101">
        <v>1598.3031068313755</v>
      </c>
      <c r="FA52" s="101">
        <v>1647.4728637564494</v>
      </c>
      <c r="FB52" s="101">
        <v>1590.5304074924995</v>
      </c>
      <c r="FC52" s="101">
        <v>1687.1186071069635</v>
      </c>
      <c r="FD52" s="101">
        <v>1699.9227399875274</v>
      </c>
      <c r="FE52" s="101">
        <v>1642.5374476932789</v>
      </c>
      <c r="FF52" s="22">
        <v>970.63927946072374</v>
      </c>
      <c r="FG52" s="22">
        <v>977.17632960864591</v>
      </c>
      <c r="FH52" s="22">
        <v>982.91003341133467</v>
      </c>
      <c r="FI52" s="22">
        <v>990.31621630972916</v>
      </c>
      <c r="FJ52" s="22">
        <v>1086.2598736427424</v>
      </c>
      <c r="FK52" s="22">
        <v>1088.2845881514311</v>
      </c>
      <c r="FL52" s="22">
        <v>1199.3813309668567</v>
      </c>
      <c r="FM52" s="101">
        <v>869.90009556677501</v>
      </c>
      <c r="FN52" s="101">
        <v>870.90374625810477</v>
      </c>
      <c r="FO52" s="101">
        <v>856.91935132274466</v>
      </c>
      <c r="FP52" s="101">
        <v>858.05644227629205</v>
      </c>
      <c r="FQ52" s="101">
        <v>950.30457146823233</v>
      </c>
      <c r="FR52" s="101">
        <v>968.22513129862784</v>
      </c>
      <c r="FS52" s="101">
        <v>1019.1482190808141</v>
      </c>
      <c r="FT52" s="13"/>
      <c r="FU52" s="17">
        <v>2694.8959391476369</v>
      </c>
      <c r="FV52" s="17">
        <v>2583.7300738782028</v>
      </c>
      <c r="FW52" s="17">
        <v>2864.847002619847</v>
      </c>
      <c r="FX52" s="22">
        <v>2738.9010925207494</v>
      </c>
      <c r="FY52" s="22">
        <v>2827.9660518120977</v>
      </c>
      <c r="FZ52" s="22">
        <v>2719.7631627962528</v>
      </c>
      <c r="GA52" s="22">
        <v>2924.9381739103428</v>
      </c>
      <c r="GB52" s="101">
        <v>2514.7372847205443</v>
      </c>
      <c r="GC52" s="101">
        <v>2413.6015846667751</v>
      </c>
      <c r="GD52" s="101">
        <v>2635.4699994454445</v>
      </c>
      <c r="GE52" s="101">
        <v>2520.887814024496</v>
      </c>
      <c r="GF52" s="101">
        <v>2618.4507396660865</v>
      </c>
      <c r="GG52" s="101">
        <v>2540.0074601105657</v>
      </c>
      <c r="GH52" s="101">
        <v>2615.2825408463864</v>
      </c>
      <c r="GI52" s="22">
        <v>1574.5215536630888</v>
      </c>
      <c r="GJ52" s="22">
        <v>1544.184719193915</v>
      </c>
      <c r="GK52" s="22">
        <v>1689.438661087539</v>
      </c>
      <c r="GL52" s="22">
        <v>1655.0683962811111</v>
      </c>
      <c r="GM52" s="22">
        <v>1785.5000394754124</v>
      </c>
      <c r="GN52" s="22">
        <v>1715.872256602978</v>
      </c>
      <c r="GO52" s="22">
        <v>2026.420719589001</v>
      </c>
      <c r="GP52" s="101">
        <v>1395.2054942816187</v>
      </c>
      <c r="GQ52" s="101">
        <v>1373.2162748862804</v>
      </c>
      <c r="GR52" s="101">
        <v>1462.7080889741844</v>
      </c>
      <c r="GS52" s="101">
        <v>1437.7952954435198</v>
      </c>
      <c r="GT52" s="101">
        <v>1570.067036619382</v>
      </c>
      <c r="GU52" s="101">
        <v>1529.4160296116122</v>
      </c>
      <c r="GV52" s="101">
        <v>1721.5899483381302</v>
      </c>
      <c r="GW52" s="13"/>
      <c r="GX52" s="17">
        <v>2246.8142171565441</v>
      </c>
      <c r="GY52" s="17">
        <v>2140.753723349354</v>
      </c>
      <c r="GZ52" s="17">
        <v>2353.7279931775511</v>
      </c>
      <c r="HA52" s="22">
        <v>2233.5662386161953</v>
      </c>
      <c r="HB52" s="22">
        <v>2374.3992241384476</v>
      </c>
      <c r="HC52" s="22">
        <v>2315.7322858227972</v>
      </c>
      <c r="HD52" s="22">
        <v>2485.4161474037337</v>
      </c>
      <c r="HE52" s="101">
        <v>2067.7403726958692</v>
      </c>
      <c r="HF52" s="101">
        <v>1971.1420599633118</v>
      </c>
      <c r="HG52" s="101">
        <v>2129.0869093646024</v>
      </c>
      <c r="HH52" s="101">
        <v>2019.6453790742346</v>
      </c>
      <c r="HI52" s="101">
        <v>2170.3089180702809</v>
      </c>
      <c r="HJ52" s="101">
        <v>2139.2758992786526</v>
      </c>
      <c r="HK52" s="101">
        <v>2193.1732725666575</v>
      </c>
      <c r="HL52" s="22">
        <v>1349.8324043767</v>
      </c>
      <c r="HM52" s="22">
        <v>1325.2937804023265</v>
      </c>
      <c r="HN52" s="22">
        <v>1422.0526467926061</v>
      </c>
      <c r="HO52" s="22">
        <v>1394.2514928903613</v>
      </c>
      <c r="HP52" s="22">
        <v>1545.5035777539185</v>
      </c>
      <c r="HQ52" s="22">
        <v>1508.0660276436979</v>
      </c>
      <c r="HR52" s="22">
        <v>1759.8002091610579</v>
      </c>
      <c r="HS52" s="101">
        <v>1177.2034568573863</v>
      </c>
      <c r="HT52" s="101">
        <v>1168.3240002460514</v>
      </c>
      <c r="HU52" s="101">
        <v>1207.1449967867782</v>
      </c>
      <c r="HV52" s="101">
        <v>1197.0849730430746</v>
      </c>
      <c r="HW52" s="101">
        <v>1329.8560094938307</v>
      </c>
      <c r="HX52" s="101">
        <v>1319.3315420279093</v>
      </c>
      <c r="HY52" s="101">
        <v>1468.1425717920933</v>
      </c>
      <c r="HZ52" s="13"/>
      <c r="IA52" s="17">
        <v>2764.6133955253781</v>
      </c>
      <c r="IB52" s="17">
        <v>2650.1424985336998</v>
      </c>
      <c r="IC52" s="17">
        <v>2934.2759507908954</v>
      </c>
      <c r="ID52" s="22">
        <v>2804.5855888570809</v>
      </c>
      <c r="IE52" s="22">
        <v>2915.0497572742806</v>
      </c>
      <c r="IF52" s="22">
        <v>2806.6008163924334</v>
      </c>
      <c r="IG52" s="22">
        <v>3011.0655649405239</v>
      </c>
      <c r="IH52" s="101">
        <v>2572.5030185919577</v>
      </c>
      <c r="II52" s="101">
        <v>2469.9805253857476</v>
      </c>
      <c r="IJ52" s="101">
        <v>2691.5265820577415</v>
      </c>
      <c r="IK52" s="101">
        <v>2575.373222560283</v>
      </c>
      <c r="IL52" s="101">
        <v>2693.8143068784825</v>
      </c>
      <c r="IM52" s="101">
        <v>2615.4852155170151</v>
      </c>
      <c r="IN52" s="101">
        <v>2682.2291181382693</v>
      </c>
      <c r="IO52" s="22">
        <v>1592.63821777718</v>
      </c>
      <c r="IP52" s="22">
        <v>1567.6441883598679</v>
      </c>
      <c r="IQ52" s="22">
        <v>1710.5733113202446</v>
      </c>
      <c r="IR52" s="22">
        <v>1682.2562035967737</v>
      </c>
      <c r="IS52" s="22">
        <v>1829.1071496998397</v>
      </c>
      <c r="IT52" s="22">
        <v>1757.6675534874992</v>
      </c>
      <c r="IU52" s="22">
        <v>2088.167343037826</v>
      </c>
      <c r="IV52" s="101">
        <v>1401.7331595420433</v>
      </c>
      <c r="IW52" s="101">
        <v>1387.1807679972881</v>
      </c>
      <c r="IX52" s="101">
        <v>1471.1804960317254</v>
      </c>
      <c r="IY52" s="101">
        <v>1454.6932929430734</v>
      </c>
      <c r="IZ52" s="101">
        <v>1597.9897126467088</v>
      </c>
      <c r="JA52" s="101">
        <v>1556.15385530462</v>
      </c>
      <c r="JB52" s="101">
        <v>1760.4303969875748</v>
      </c>
      <c r="JC52" s="13"/>
      <c r="JD52" s="17">
        <v>1888.1140872472913</v>
      </c>
      <c r="JE52" s="17">
        <v>1800.0003253493276</v>
      </c>
      <c r="JF52" s="17">
        <v>1903.3108575843469</v>
      </c>
      <c r="JG52" s="22">
        <v>1803.4819406088197</v>
      </c>
      <c r="JH52" s="22">
        <v>1942.687526081538</v>
      </c>
      <c r="JI52" s="22">
        <v>1950.4852412773844</v>
      </c>
      <c r="JJ52" s="22">
        <v>1942.6265424863066</v>
      </c>
      <c r="JK52" s="101">
        <v>1800.0895620444346</v>
      </c>
      <c r="JL52" s="101">
        <v>1714.2467596111321</v>
      </c>
      <c r="JM52" s="101">
        <v>1789.3112048895819</v>
      </c>
      <c r="JN52" s="101">
        <v>1692.0551825331156</v>
      </c>
      <c r="JO52" s="101">
        <v>1838.4971392149555</v>
      </c>
      <c r="JP52" s="101">
        <v>1862.6801438981311</v>
      </c>
      <c r="JQ52" s="101">
        <v>1788.5367433115607</v>
      </c>
      <c r="JR52" s="22">
        <v>1099.5456202190551</v>
      </c>
      <c r="JS52" s="22">
        <v>1089.7148985145229</v>
      </c>
      <c r="JT52" s="22">
        <v>1092.5865476592719</v>
      </c>
      <c r="JU52" s="22">
        <v>1081.4487834813242</v>
      </c>
      <c r="JV52" s="22">
        <v>1201.7171387153587</v>
      </c>
      <c r="JW52" s="22">
        <v>1220.9442536016604</v>
      </c>
      <c r="JX52" s="22">
        <v>1296.618525410775</v>
      </c>
      <c r="JY52" s="101">
        <v>1030.0942405138012</v>
      </c>
      <c r="JZ52" s="101">
        <v>1021.5495655356065</v>
      </c>
      <c r="KA52" s="101">
        <v>1003.3790820046767</v>
      </c>
      <c r="KB52" s="101">
        <v>993.6983507476366</v>
      </c>
      <c r="KC52" s="101">
        <v>1103.8887404122784</v>
      </c>
      <c r="KD52" s="101">
        <v>1135.7146293792568</v>
      </c>
      <c r="KE52" s="101">
        <v>1161.9680997449941</v>
      </c>
      <c r="KF52" s="13"/>
    </row>
    <row r="54" spans="2:292">
      <c r="B54" s="76" t="s">
        <v>891</v>
      </c>
      <c r="C54" s="76" t="s">
        <v>890</v>
      </c>
      <c r="D54" s="76" t="s">
        <v>914</v>
      </c>
    </row>
    <row r="55" spans="2:292">
      <c r="B55" s="7" t="str">
        <f>'Matrix Lookups'!M4</f>
        <v>No Cooling with Space Heater</v>
      </c>
      <c r="C55" s="7">
        <f>'Matrix Lookups'!B4</f>
        <v>1</v>
      </c>
      <c r="D55" s="75" t="str">
        <f>'Matrix Lookups'!O4</f>
        <v>Tiered (E1)-No-No</v>
      </c>
    </row>
    <row r="56" spans="2:292">
      <c r="B56" s="7" t="str">
        <f>'Matrix Lookups'!M5</f>
        <v>No Cooling with Wall Furnace</v>
      </c>
      <c r="C56" s="7">
        <f>'Matrix Lookups'!B5</f>
        <v>2</v>
      </c>
      <c r="D56" s="75" t="str">
        <f>'Matrix Lookups'!O5</f>
        <v>Tiered (E1 - All-Electric)-No-No</v>
      </c>
    </row>
    <row r="57" spans="2:292">
      <c r="B57" s="7" t="str">
        <f>'Matrix Lookups'!M6</f>
        <v>No Cooling with 80 AFUE Furnace</v>
      </c>
      <c r="C57" s="7">
        <f>'Matrix Lookups'!B6</f>
        <v>3</v>
      </c>
      <c r="D57" s="75" t="str">
        <f>'Matrix Lookups'!O6</f>
        <v>Time of Use (E-TOU-C)-No-No</v>
      </c>
    </row>
    <row r="58" spans="2:292">
      <c r="B58" s="7" t="str">
        <f>'Matrix Lookups'!M7</f>
        <v>Standard AC Window Unit and Wall Furnace</v>
      </c>
      <c r="C58" s="7">
        <f>'Matrix Lookups'!B7</f>
        <v>4</v>
      </c>
      <c r="D58" s="75" t="str">
        <f>'Matrix Lookups'!O7</f>
        <v>Time of Use (E-TOU-C - All-Electric)-No-No</v>
      </c>
    </row>
    <row r="59" spans="2:292">
      <c r="B59" s="7" t="str">
        <f>'Matrix Lookups'!M8</f>
        <v>Evaporative Cooler and Wall Furnace</v>
      </c>
      <c r="C59" s="7">
        <f>'Matrix Lookups'!B8</f>
        <v>5</v>
      </c>
      <c r="D59" s="75" t="str">
        <f>'Matrix Lookups'!O8</f>
        <v>Time of Use (E-TOU-B)-No-No</v>
      </c>
    </row>
    <row r="60" spans="2:292">
      <c r="B60" s="7" t="str">
        <f>'Matrix Lookups'!M9</f>
        <v>Gas Furnace Split System: 10 SEER, 80 AFUE Furnace</v>
      </c>
      <c r="C60" s="7">
        <f>'Matrix Lookups'!B9</f>
        <v>6</v>
      </c>
      <c r="D60" s="75" t="str">
        <f>'Matrix Lookups'!O9</f>
        <v>Time of Use (E-TOU-D)-No-No</v>
      </c>
    </row>
    <row r="61" spans="2:292">
      <c r="B61" s="7" t="str">
        <f>'Matrix Lookups'!M10</f>
        <v>Gas Furnace Split System: 12 SEER, 80 AFUE Furnace</v>
      </c>
      <c r="C61" s="7">
        <f>'Matrix Lookups'!B10</f>
        <v>11</v>
      </c>
      <c r="D61" s="75" t="str">
        <f>'Matrix Lookups'!O10</f>
        <v>Electric Vehicle (EV-2A)-No-No</v>
      </c>
    </row>
    <row r="62" spans="2:292">
      <c r="B62" s="7" t="str">
        <f>'Matrix Lookups'!M11</f>
        <v>Gas Furnace Split System: 13 SEER, 80 AFUE Furnace</v>
      </c>
      <c r="C62" s="7">
        <f>'Matrix Lookups'!B11</f>
        <v>12</v>
      </c>
      <c r="D62" s="75" t="str">
        <f>'Matrix Lookups'!O11</f>
        <v>Tiered (E1)-No-Yes</v>
      </c>
    </row>
    <row r="63" spans="2:292">
      <c r="B63" s="7" t="str">
        <f>'Matrix Lookups'!M12</f>
        <v>Gas Furnace Split System: 14 SEER, 80 AFUE Furnace</v>
      </c>
      <c r="C63" s="7">
        <f>'Matrix Lookups'!B12</f>
        <v>13</v>
      </c>
      <c r="D63" s="75" t="str">
        <f>'Matrix Lookups'!O12</f>
        <v>Tiered (E1 - All-Electric)-No-Yes</v>
      </c>
    </row>
    <row r="64" spans="2:292">
      <c r="B64" s="7" t="str">
        <f>'Matrix Lookups'!M13</f>
        <v>Gas Furnace Packaged Unit: 14 SEER, 80 AFUE Furnace</v>
      </c>
      <c r="C64" s="7">
        <f>'Matrix Lookups'!B13</f>
        <v>16</v>
      </c>
      <c r="D64" s="75" t="str">
        <f>'Matrix Lookups'!O13</f>
        <v>Time of Use (E-TOU-C)-No-Yes</v>
      </c>
    </row>
    <row r="65" spans="4:4">
      <c r="D65" s="75" t="str">
        <f>'Matrix Lookups'!O14</f>
        <v>Time of Use (E-TOU-C - All-Electric)-No-Yes</v>
      </c>
    </row>
    <row r="66" spans="4:4">
      <c r="D66" s="75" t="str">
        <f>'Matrix Lookups'!O15</f>
        <v>Time of Use (E-TOU-B)-No-Yes</v>
      </c>
    </row>
    <row r="67" spans="4:4">
      <c r="D67" s="75" t="str">
        <f>'Matrix Lookups'!O16</f>
        <v>Time of Use (E-TOU-D)-No-Yes</v>
      </c>
    </row>
    <row r="68" spans="4:4">
      <c r="D68" s="75" t="str">
        <f>'Matrix Lookups'!O17</f>
        <v>Electric Vehicle (EV-2A)-No-Yes</v>
      </c>
    </row>
    <row r="69" spans="4:4">
      <c r="D69" s="75" t="str">
        <f>'Matrix Lookups'!O18</f>
        <v>Tiered (E1)-Yes-No</v>
      </c>
    </row>
    <row r="70" spans="4:4">
      <c r="D70" s="75" t="str">
        <f>'Matrix Lookups'!O19</f>
        <v>Tiered (E1 - All-Electric)-Yes-No</v>
      </c>
    </row>
    <row r="71" spans="4:4">
      <c r="D71" s="75" t="str">
        <f>'Matrix Lookups'!O20</f>
        <v>Time of Use (E-TOU-C)-Yes-No</v>
      </c>
    </row>
    <row r="72" spans="4:4">
      <c r="D72" s="75" t="str">
        <f>'Matrix Lookups'!O21</f>
        <v>Time of Use (E-TOU-C - All-Electric)-Yes-No</v>
      </c>
    </row>
    <row r="73" spans="4:4">
      <c r="D73" s="75" t="str">
        <f>'Matrix Lookups'!O22</f>
        <v>Time of Use (E-TOU-B)-Yes-No</v>
      </c>
    </row>
    <row r="74" spans="4:4">
      <c r="D74" s="75" t="str">
        <f>'Matrix Lookups'!O23</f>
        <v>Time of Use (E-TOU-D)-Yes-No</v>
      </c>
    </row>
    <row r="75" spans="4:4">
      <c r="D75" s="75" t="str">
        <f>'Matrix Lookups'!O24</f>
        <v>Electric Vehicle (EV-2A)-Yes-No</v>
      </c>
    </row>
    <row r="76" spans="4:4">
      <c r="D76" s="75" t="str">
        <f>'Matrix Lookups'!O25</f>
        <v>Tiered (E1)-Yes-Yes</v>
      </c>
    </row>
    <row r="77" spans="4:4">
      <c r="D77" s="75" t="str">
        <f>'Matrix Lookups'!O26</f>
        <v>Tiered (E1 - All-Electric)-Yes-Yes</v>
      </c>
    </row>
    <row r="78" spans="4:4">
      <c r="D78" s="75" t="str">
        <f>'Matrix Lookups'!O27</f>
        <v>Time of Use (E-TOU-C)-Yes-Yes</v>
      </c>
    </row>
    <row r="79" spans="4:4">
      <c r="D79" s="75" t="str">
        <f>'Matrix Lookups'!O28</f>
        <v>Time of Use (E-TOU-C - All-Electric)-Yes-Yes</v>
      </c>
    </row>
    <row r="80" spans="4:4">
      <c r="D80" s="75" t="str">
        <f>'Matrix Lookups'!O29</f>
        <v>Time of Use (E-TOU-B)-Yes-Yes</v>
      </c>
    </row>
    <row r="81" spans="4:4">
      <c r="D81" s="75" t="str">
        <f>'Matrix Lookups'!O30</f>
        <v>Time of Use (E-TOU-D)-Yes-Yes</v>
      </c>
    </row>
    <row r="82" spans="4:4">
      <c r="D82" s="75" t="str">
        <f>'Matrix Lookups'!O31</f>
        <v>Electric Vehicle (EV-2A)-Yes-Yes</v>
      </c>
    </row>
  </sheetData>
  <mergeCells count="40">
    <mergeCell ref="ER2:FS2"/>
    <mergeCell ref="ER15:FS15"/>
    <mergeCell ref="ER28:FS28"/>
    <mergeCell ref="ER41:FS41"/>
    <mergeCell ref="FU41:GV41"/>
    <mergeCell ref="FU2:GV2"/>
    <mergeCell ref="GX41:HY41"/>
    <mergeCell ref="IA41:JB41"/>
    <mergeCell ref="JD41:KE41"/>
    <mergeCell ref="JD15:KE15"/>
    <mergeCell ref="FU28:GV28"/>
    <mergeCell ref="GX28:HY28"/>
    <mergeCell ref="IA28:JB28"/>
    <mergeCell ref="JD28:KE28"/>
    <mergeCell ref="C28:AD28"/>
    <mergeCell ref="AF28:BG28"/>
    <mergeCell ref="BI28:CJ28"/>
    <mergeCell ref="CL28:DM28"/>
    <mergeCell ref="DO28:EP28"/>
    <mergeCell ref="GX2:HY2"/>
    <mergeCell ref="IA2:JB2"/>
    <mergeCell ref="JD2:KE2"/>
    <mergeCell ref="C15:AD15"/>
    <mergeCell ref="AF15:BG15"/>
    <mergeCell ref="BI15:CJ15"/>
    <mergeCell ref="CL15:DM15"/>
    <mergeCell ref="DO15:EP15"/>
    <mergeCell ref="FU15:GV15"/>
    <mergeCell ref="GX15:HY15"/>
    <mergeCell ref="IA15:JB15"/>
    <mergeCell ref="C2:AD2"/>
    <mergeCell ref="AF2:BG2"/>
    <mergeCell ref="BI2:CJ2"/>
    <mergeCell ref="CL2:DM2"/>
    <mergeCell ref="DO2:EP2"/>
    <mergeCell ref="C41:AD41"/>
    <mergeCell ref="AF41:BG41"/>
    <mergeCell ref="BI41:CJ41"/>
    <mergeCell ref="CL41:DM41"/>
    <mergeCell ref="DO41:EP4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CABBC9-75B0-41B6-9C50-4B4E058EF659}">
  <sheetPr codeName="Sheet8">
    <tabColor theme="0" tint="-0.499984740745262"/>
  </sheetPr>
  <dimension ref="B2:FP70"/>
  <sheetViews>
    <sheetView topLeftCell="B1" zoomScale="68" zoomScaleNormal="68" workbookViewId="0">
      <pane xSplit="1" ySplit="1" topLeftCell="C2" activePane="bottomRight" state="frozen"/>
      <selection activeCell="C6" sqref="C6"/>
      <selection pane="topRight" activeCell="C6" sqref="C6"/>
      <selection pane="bottomLeft" activeCell="C6" sqref="C6"/>
      <selection pane="bottomRight" activeCell="C6" sqref="C6"/>
    </sheetView>
  </sheetViews>
  <sheetFormatPr defaultColWidth="10.5546875" defaultRowHeight="14.4"/>
  <cols>
    <col min="1" max="1" width="10.5546875" style="75"/>
    <col min="2" max="2" width="53.44140625" style="75" bestFit="1" customWidth="1"/>
    <col min="3" max="18" width="13.109375" style="75" customWidth="1"/>
    <col min="19" max="19" width="2.5546875" style="7" customWidth="1"/>
    <col min="20" max="35" width="13.109375" style="75" customWidth="1"/>
    <col min="36" max="36" width="2.5546875" style="7" customWidth="1"/>
    <col min="37" max="52" width="13.109375" style="75" customWidth="1"/>
    <col min="53" max="53" width="2.5546875" style="7" customWidth="1"/>
    <col min="54" max="69" width="13.109375" style="75" customWidth="1"/>
    <col min="70" max="70" width="2.5546875" style="7" customWidth="1"/>
    <col min="71" max="86" width="13.109375" style="75" customWidth="1"/>
    <col min="87" max="87" width="2.5546875" style="7" customWidth="1"/>
    <col min="88" max="103" width="13.109375" style="75" customWidth="1"/>
    <col min="104" max="104" width="2.5546875" style="7" customWidth="1"/>
    <col min="105" max="120" width="13.109375" style="75" customWidth="1"/>
    <col min="121" max="121" width="2.5546875" style="7" customWidth="1"/>
    <col min="122" max="137" width="13.109375" style="75" customWidth="1"/>
    <col min="138" max="138" width="2.5546875" style="7" customWidth="1"/>
    <col min="139" max="154" width="13.109375" style="75" customWidth="1"/>
    <col min="155" max="155" width="2.5546875" style="7" customWidth="1"/>
    <col min="156" max="171" width="13.109375" style="75" customWidth="1"/>
    <col min="172" max="16384" width="10.5546875" style="75"/>
  </cols>
  <sheetData>
    <row r="2" spans="2:172">
      <c r="B2" s="4" t="s">
        <v>4</v>
      </c>
      <c r="C2" s="122">
        <f>$C$55</f>
        <v>1</v>
      </c>
      <c r="D2" s="123"/>
      <c r="E2" s="123"/>
      <c r="F2" s="123"/>
      <c r="G2" s="123"/>
      <c r="H2" s="123"/>
      <c r="I2" s="123"/>
      <c r="J2" s="123"/>
      <c r="K2" s="123"/>
      <c r="L2" s="123"/>
      <c r="M2" s="123"/>
      <c r="N2" s="123"/>
      <c r="O2" s="123"/>
      <c r="P2" s="123"/>
      <c r="Q2" s="123"/>
      <c r="R2" s="123"/>
      <c r="S2" s="20"/>
      <c r="T2" s="122">
        <f>$C$56</f>
        <v>2</v>
      </c>
      <c r="U2" s="123"/>
      <c r="V2" s="123"/>
      <c r="W2" s="123"/>
      <c r="X2" s="123"/>
      <c r="Y2" s="123"/>
      <c r="Z2" s="123"/>
      <c r="AA2" s="123"/>
      <c r="AB2" s="123"/>
      <c r="AC2" s="123"/>
      <c r="AD2" s="123"/>
      <c r="AE2" s="123"/>
      <c r="AF2" s="123"/>
      <c r="AG2" s="123"/>
      <c r="AH2" s="123"/>
      <c r="AI2" s="124"/>
      <c r="AJ2" s="20"/>
      <c r="AK2" s="122">
        <f>$C$57</f>
        <v>3</v>
      </c>
      <c r="AL2" s="123"/>
      <c r="AM2" s="123"/>
      <c r="AN2" s="123"/>
      <c r="AO2" s="123"/>
      <c r="AP2" s="123"/>
      <c r="AQ2" s="123"/>
      <c r="AR2" s="123"/>
      <c r="AS2" s="123"/>
      <c r="AT2" s="123"/>
      <c r="AU2" s="123"/>
      <c r="AV2" s="123"/>
      <c r="AW2" s="123"/>
      <c r="AX2" s="123"/>
      <c r="AY2" s="123"/>
      <c r="AZ2" s="124"/>
      <c r="BA2" s="20"/>
      <c r="BB2" s="122">
        <f>$C$58</f>
        <v>4</v>
      </c>
      <c r="BC2" s="123"/>
      <c r="BD2" s="123"/>
      <c r="BE2" s="123"/>
      <c r="BF2" s="123"/>
      <c r="BG2" s="123"/>
      <c r="BH2" s="123"/>
      <c r="BI2" s="123"/>
      <c r="BJ2" s="123"/>
      <c r="BK2" s="123"/>
      <c r="BL2" s="123"/>
      <c r="BM2" s="123"/>
      <c r="BN2" s="123"/>
      <c r="BO2" s="123"/>
      <c r="BP2" s="123"/>
      <c r="BQ2" s="124"/>
      <c r="BR2" s="11"/>
      <c r="BS2" s="122">
        <f>$C$59</f>
        <v>5</v>
      </c>
      <c r="BT2" s="123"/>
      <c r="BU2" s="123"/>
      <c r="BV2" s="123"/>
      <c r="BW2" s="123"/>
      <c r="BX2" s="123"/>
      <c r="BY2" s="123"/>
      <c r="BZ2" s="123"/>
      <c r="CA2" s="123"/>
      <c r="CB2" s="123"/>
      <c r="CC2" s="123"/>
      <c r="CD2" s="123"/>
      <c r="CE2" s="123"/>
      <c r="CF2" s="123"/>
      <c r="CG2" s="123"/>
      <c r="CH2" s="124"/>
      <c r="CI2" s="12"/>
      <c r="CJ2" s="122">
        <f>$C$60</f>
        <v>6</v>
      </c>
      <c r="CK2" s="123"/>
      <c r="CL2" s="123"/>
      <c r="CM2" s="123"/>
      <c r="CN2" s="123"/>
      <c r="CO2" s="123"/>
      <c r="CP2" s="123"/>
      <c r="CQ2" s="123"/>
      <c r="CR2" s="123"/>
      <c r="CS2" s="123"/>
      <c r="CT2" s="123"/>
      <c r="CU2" s="123"/>
      <c r="CV2" s="123"/>
      <c r="CW2" s="123"/>
      <c r="CX2" s="123"/>
      <c r="CY2" s="124"/>
      <c r="CZ2" s="12"/>
      <c r="DA2" s="122">
        <f>$C$61</f>
        <v>11</v>
      </c>
      <c r="DB2" s="123"/>
      <c r="DC2" s="123"/>
      <c r="DD2" s="123"/>
      <c r="DE2" s="123"/>
      <c r="DF2" s="123"/>
      <c r="DG2" s="123"/>
      <c r="DH2" s="123"/>
      <c r="DI2" s="123"/>
      <c r="DJ2" s="123"/>
      <c r="DK2" s="123"/>
      <c r="DL2" s="123"/>
      <c r="DM2" s="123"/>
      <c r="DN2" s="123"/>
      <c r="DO2" s="123"/>
      <c r="DP2" s="124"/>
      <c r="DQ2" s="12"/>
      <c r="DR2" s="122">
        <f>$C$62</f>
        <v>12</v>
      </c>
      <c r="DS2" s="123"/>
      <c r="DT2" s="123"/>
      <c r="DU2" s="123"/>
      <c r="DV2" s="123"/>
      <c r="DW2" s="123"/>
      <c r="DX2" s="123"/>
      <c r="DY2" s="123"/>
      <c r="DZ2" s="123"/>
      <c r="EA2" s="123"/>
      <c r="EB2" s="123"/>
      <c r="EC2" s="123"/>
      <c r="ED2" s="123"/>
      <c r="EE2" s="123"/>
      <c r="EF2" s="123"/>
      <c r="EG2" s="124"/>
      <c r="EH2" s="12"/>
      <c r="EI2" s="122">
        <f>$C$63</f>
        <v>13</v>
      </c>
      <c r="EJ2" s="123"/>
      <c r="EK2" s="123"/>
      <c r="EL2" s="123"/>
      <c r="EM2" s="123"/>
      <c r="EN2" s="123"/>
      <c r="EO2" s="123"/>
      <c r="EP2" s="123"/>
      <c r="EQ2" s="123"/>
      <c r="ER2" s="123"/>
      <c r="ES2" s="123"/>
      <c r="ET2" s="123"/>
      <c r="EU2" s="123"/>
      <c r="EV2" s="123"/>
      <c r="EW2" s="123"/>
      <c r="EX2" s="124"/>
      <c r="EY2" s="12"/>
      <c r="EZ2" s="122">
        <f>$C$64</f>
        <v>16</v>
      </c>
      <c r="FA2" s="123"/>
      <c r="FB2" s="123"/>
      <c r="FC2" s="123"/>
      <c r="FD2" s="123"/>
      <c r="FE2" s="123"/>
      <c r="FF2" s="123"/>
      <c r="FG2" s="123"/>
      <c r="FH2" s="123"/>
      <c r="FI2" s="123"/>
      <c r="FJ2" s="123"/>
      <c r="FK2" s="123"/>
      <c r="FL2" s="123"/>
      <c r="FM2" s="123"/>
      <c r="FN2" s="123"/>
      <c r="FO2" s="124"/>
    </row>
    <row r="3" spans="2:172">
      <c r="B3" s="4"/>
      <c r="C3" s="19" t="str">
        <f>$E$55</f>
        <v>kWh-No-No</v>
      </c>
      <c r="D3" s="19" t="str">
        <f>$E$56</f>
        <v>Therms-No-No</v>
      </c>
      <c r="E3" s="19" t="str">
        <f>$E$57</f>
        <v>Btu-No-No</v>
      </c>
      <c r="F3" s="19" t="str">
        <f>$E$58</f>
        <v>Tons-No-No</v>
      </c>
      <c r="G3" s="19" t="str">
        <f>$E$59</f>
        <v>kWh-No-Yes</v>
      </c>
      <c r="H3" s="19" t="str">
        <f>$E$60</f>
        <v>Therms-No-Yes</v>
      </c>
      <c r="I3" s="19" t="str">
        <f>$E$61</f>
        <v>Btu-No-Yes</v>
      </c>
      <c r="J3" s="19" t="str">
        <f>$E$62</f>
        <v>Tons-No-Yes</v>
      </c>
      <c r="K3" s="19" t="str">
        <f>$E$63</f>
        <v>kWh-Yes-No</v>
      </c>
      <c r="L3" s="19" t="str">
        <f>$E$64</f>
        <v>Therms-Yes-No</v>
      </c>
      <c r="M3" s="19" t="str">
        <f>$E$65</f>
        <v>Btu-Yes-No</v>
      </c>
      <c r="N3" s="19" t="str">
        <f>$E$66</f>
        <v>Tons-Yes-No</v>
      </c>
      <c r="O3" s="19" t="str">
        <f>$E$67</f>
        <v>kWh-Yes-Yes</v>
      </c>
      <c r="P3" s="19" t="str">
        <f>$E$68</f>
        <v>Therms-Yes-Yes</v>
      </c>
      <c r="Q3" s="19" t="str">
        <f>$E$69</f>
        <v>Btu-Yes-Yes</v>
      </c>
      <c r="R3" s="19" t="str">
        <f>$E$70</f>
        <v>Tons-Yes-Yes</v>
      </c>
      <c r="S3" s="9"/>
      <c r="T3" s="19" t="str">
        <f>$E$55</f>
        <v>kWh-No-No</v>
      </c>
      <c r="U3" s="19" t="str">
        <f>$E$56</f>
        <v>Therms-No-No</v>
      </c>
      <c r="V3" s="19" t="str">
        <f>$E$57</f>
        <v>Btu-No-No</v>
      </c>
      <c r="W3" s="19" t="str">
        <f>$E$58</f>
        <v>Tons-No-No</v>
      </c>
      <c r="X3" s="19" t="str">
        <f>$E$59</f>
        <v>kWh-No-Yes</v>
      </c>
      <c r="Y3" s="19" t="str">
        <f>$E$60</f>
        <v>Therms-No-Yes</v>
      </c>
      <c r="Z3" s="19" t="str">
        <f>$E$61</f>
        <v>Btu-No-Yes</v>
      </c>
      <c r="AA3" s="19" t="str">
        <f>$E$62</f>
        <v>Tons-No-Yes</v>
      </c>
      <c r="AB3" s="19" t="str">
        <f>$E$63</f>
        <v>kWh-Yes-No</v>
      </c>
      <c r="AC3" s="19" t="str">
        <f>$E$64</f>
        <v>Therms-Yes-No</v>
      </c>
      <c r="AD3" s="19" t="str">
        <f>$E$65</f>
        <v>Btu-Yes-No</v>
      </c>
      <c r="AE3" s="19" t="str">
        <f>$E$66</f>
        <v>Tons-Yes-No</v>
      </c>
      <c r="AF3" s="19" t="str">
        <f>$E$67</f>
        <v>kWh-Yes-Yes</v>
      </c>
      <c r="AG3" s="19" t="str">
        <f>$E$68</f>
        <v>Therms-Yes-Yes</v>
      </c>
      <c r="AH3" s="19" t="str">
        <f>$E$69</f>
        <v>Btu-Yes-Yes</v>
      </c>
      <c r="AI3" s="19" t="str">
        <f>$E$70</f>
        <v>Tons-Yes-Yes</v>
      </c>
      <c r="AJ3" s="9"/>
      <c r="AK3" s="19" t="str">
        <f>$E$55</f>
        <v>kWh-No-No</v>
      </c>
      <c r="AL3" s="19" t="str">
        <f>$E$56</f>
        <v>Therms-No-No</v>
      </c>
      <c r="AM3" s="19" t="str">
        <f>$E$57</f>
        <v>Btu-No-No</v>
      </c>
      <c r="AN3" s="19" t="str">
        <f>$E$58</f>
        <v>Tons-No-No</v>
      </c>
      <c r="AO3" s="19" t="str">
        <f>$E$59</f>
        <v>kWh-No-Yes</v>
      </c>
      <c r="AP3" s="19" t="str">
        <f>$E$60</f>
        <v>Therms-No-Yes</v>
      </c>
      <c r="AQ3" s="19" t="str">
        <f>$E$61</f>
        <v>Btu-No-Yes</v>
      </c>
      <c r="AR3" s="19" t="str">
        <f>$E$62</f>
        <v>Tons-No-Yes</v>
      </c>
      <c r="AS3" s="19" t="str">
        <f>$E$63</f>
        <v>kWh-Yes-No</v>
      </c>
      <c r="AT3" s="19" t="str">
        <f>$E$64</f>
        <v>Therms-Yes-No</v>
      </c>
      <c r="AU3" s="19" t="str">
        <f>$E$65</f>
        <v>Btu-Yes-No</v>
      </c>
      <c r="AV3" s="19" t="str">
        <f>$E$66</f>
        <v>Tons-Yes-No</v>
      </c>
      <c r="AW3" s="19" t="str">
        <f>$E$67</f>
        <v>kWh-Yes-Yes</v>
      </c>
      <c r="AX3" s="19" t="str">
        <f>$E$68</f>
        <v>Therms-Yes-Yes</v>
      </c>
      <c r="AY3" s="19" t="str">
        <f>$E$69</f>
        <v>Btu-Yes-Yes</v>
      </c>
      <c r="AZ3" s="19" t="str">
        <f>$E$70</f>
        <v>Tons-Yes-Yes</v>
      </c>
      <c r="BA3" s="9"/>
      <c r="BB3" s="19" t="str">
        <f>$E$55</f>
        <v>kWh-No-No</v>
      </c>
      <c r="BC3" s="19" t="str">
        <f>$E$56</f>
        <v>Therms-No-No</v>
      </c>
      <c r="BD3" s="19" t="str">
        <f>$E$57</f>
        <v>Btu-No-No</v>
      </c>
      <c r="BE3" s="19" t="str">
        <f>$E$58</f>
        <v>Tons-No-No</v>
      </c>
      <c r="BF3" s="19" t="str">
        <f>$E$59</f>
        <v>kWh-No-Yes</v>
      </c>
      <c r="BG3" s="19" t="str">
        <f>$E$60</f>
        <v>Therms-No-Yes</v>
      </c>
      <c r="BH3" s="19" t="str">
        <f>$E$61</f>
        <v>Btu-No-Yes</v>
      </c>
      <c r="BI3" s="19" t="str">
        <f>$E$62</f>
        <v>Tons-No-Yes</v>
      </c>
      <c r="BJ3" s="19" t="str">
        <f>$E$63</f>
        <v>kWh-Yes-No</v>
      </c>
      <c r="BK3" s="19" t="str">
        <f>$E$64</f>
        <v>Therms-Yes-No</v>
      </c>
      <c r="BL3" s="19" t="str">
        <f>$E$65</f>
        <v>Btu-Yes-No</v>
      </c>
      <c r="BM3" s="19" t="str">
        <f>$E$66</f>
        <v>Tons-Yes-No</v>
      </c>
      <c r="BN3" s="19" t="str">
        <f>$E$67</f>
        <v>kWh-Yes-Yes</v>
      </c>
      <c r="BO3" s="19" t="str">
        <f>$E$68</f>
        <v>Therms-Yes-Yes</v>
      </c>
      <c r="BP3" s="19" t="str">
        <f>$E$69</f>
        <v>Btu-Yes-Yes</v>
      </c>
      <c r="BQ3" s="19" t="str">
        <f>$E$70</f>
        <v>Tons-Yes-Yes</v>
      </c>
      <c r="BR3" s="9"/>
      <c r="BS3" s="19" t="str">
        <f>$E$55</f>
        <v>kWh-No-No</v>
      </c>
      <c r="BT3" s="19" t="str">
        <f>$E$56</f>
        <v>Therms-No-No</v>
      </c>
      <c r="BU3" s="19" t="str">
        <f>$E$57</f>
        <v>Btu-No-No</v>
      </c>
      <c r="BV3" s="19" t="str">
        <f>$E$58</f>
        <v>Tons-No-No</v>
      </c>
      <c r="BW3" s="19" t="str">
        <f>$E$59</f>
        <v>kWh-No-Yes</v>
      </c>
      <c r="BX3" s="19" t="str">
        <f>$E$60</f>
        <v>Therms-No-Yes</v>
      </c>
      <c r="BY3" s="19" t="str">
        <f>$E$61</f>
        <v>Btu-No-Yes</v>
      </c>
      <c r="BZ3" s="19" t="str">
        <f>$E$62</f>
        <v>Tons-No-Yes</v>
      </c>
      <c r="CA3" s="19" t="str">
        <f>$E$63</f>
        <v>kWh-Yes-No</v>
      </c>
      <c r="CB3" s="19" t="str">
        <f>$E$64</f>
        <v>Therms-Yes-No</v>
      </c>
      <c r="CC3" s="19" t="str">
        <f>$E$65</f>
        <v>Btu-Yes-No</v>
      </c>
      <c r="CD3" s="19" t="str">
        <f>$E$66</f>
        <v>Tons-Yes-No</v>
      </c>
      <c r="CE3" s="19" t="str">
        <f>$E$67</f>
        <v>kWh-Yes-Yes</v>
      </c>
      <c r="CF3" s="19" t="str">
        <f>$E$68</f>
        <v>Therms-Yes-Yes</v>
      </c>
      <c r="CG3" s="19" t="str">
        <f>$E$69</f>
        <v>Btu-Yes-Yes</v>
      </c>
      <c r="CH3" s="19" t="str">
        <f>$E$70</f>
        <v>Tons-Yes-Yes</v>
      </c>
      <c r="CI3" s="9"/>
      <c r="CJ3" s="19" t="str">
        <f>$E$55</f>
        <v>kWh-No-No</v>
      </c>
      <c r="CK3" s="19" t="str">
        <f>$E$56</f>
        <v>Therms-No-No</v>
      </c>
      <c r="CL3" s="19" t="str">
        <f>$E$57</f>
        <v>Btu-No-No</v>
      </c>
      <c r="CM3" s="19" t="str">
        <f>$E$58</f>
        <v>Tons-No-No</v>
      </c>
      <c r="CN3" s="19" t="str">
        <f>$E$59</f>
        <v>kWh-No-Yes</v>
      </c>
      <c r="CO3" s="19" t="str">
        <f>$E$60</f>
        <v>Therms-No-Yes</v>
      </c>
      <c r="CP3" s="19" t="str">
        <f>$E$61</f>
        <v>Btu-No-Yes</v>
      </c>
      <c r="CQ3" s="19" t="str">
        <f>$E$62</f>
        <v>Tons-No-Yes</v>
      </c>
      <c r="CR3" s="19" t="str">
        <f>$E$63</f>
        <v>kWh-Yes-No</v>
      </c>
      <c r="CS3" s="19" t="str">
        <f>$E$64</f>
        <v>Therms-Yes-No</v>
      </c>
      <c r="CT3" s="19" t="str">
        <f>$E$65</f>
        <v>Btu-Yes-No</v>
      </c>
      <c r="CU3" s="19" t="str">
        <f>$E$66</f>
        <v>Tons-Yes-No</v>
      </c>
      <c r="CV3" s="19" t="str">
        <f>$E$67</f>
        <v>kWh-Yes-Yes</v>
      </c>
      <c r="CW3" s="19" t="str">
        <f>$E$68</f>
        <v>Therms-Yes-Yes</v>
      </c>
      <c r="CX3" s="19" t="str">
        <f>$E$69</f>
        <v>Btu-Yes-Yes</v>
      </c>
      <c r="CY3" s="19" t="str">
        <f>$E$70</f>
        <v>Tons-Yes-Yes</v>
      </c>
      <c r="CZ3" s="9"/>
      <c r="DA3" s="19" t="str">
        <f>$E$55</f>
        <v>kWh-No-No</v>
      </c>
      <c r="DB3" s="19" t="str">
        <f>$E$56</f>
        <v>Therms-No-No</v>
      </c>
      <c r="DC3" s="19" t="str">
        <f>$E$57</f>
        <v>Btu-No-No</v>
      </c>
      <c r="DD3" s="19" t="str">
        <f>$E$58</f>
        <v>Tons-No-No</v>
      </c>
      <c r="DE3" s="19" t="str">
        <f>$E$59</f>
        <v>kWh-No-Yes</v>
      </c>
      <c r="DF3" s="19" t="str">
        <f>$E$60</f>
        <v>Therms-No-Yes</v>
      </c>
      <c r="DG3" s="19" t="str">
        <f>$E$61</f>
        <v>Btu-No-Yes</v>
      </c>
      <c r="DH3" s="19" t="str">
        <f>$E$62</f>
        <v>Tons-No-Yes</v>
      </c>
      <c r="DI3" s="19" t="str">
        <f>$E$63</f>
        <v>kWh-Yes-No</v>
      </c>
      <c r="DJ3" s="19" t="str">
        <f>$E$64</f>
        <v>Therms-Yes-No</v>
      </c>
      <c r="DK3" s="19" t="str">
        <f>$E$65</f>
        <v>Btu-Yes-No</v>
      </c>
      <c r="DL3" s="19" t="str">
        <f>$E$66</f>
        <v>Tons-Yes-No</v>
      </c>
      <c r="DM3" s="19" t="str">
        <f>$E$67</f>
        <v>kWh-Yes-Yes</v>
      </c>
      <c r="DN3" s="19" t="str">
        <f>$E$68</f>
        <v>Therms-Yes-Yes</v>
      </c>
      <c r="DO3" s="19" t="str">
        <f>$E$69</f>
        <v>Btu-Yes-Yes</v>
      </c>
      <c r="DP3" s="19" t="str">
        <f>$E$70</f>
        <v>Tons-Yes-Yes</v>
      </c>
      <c r="DQ3" s="9"/>
      <c r="DR3" s="19" t="str">
        <f>$E$55</f>
        <v>kWh-No-No</v>
      </c>
      <c r="DS3" s="19" t="str">
        <f>$E$56</f>
        <v>Therms-No-No</v>
      </c>
      <c r="DT3" s="19" t="str">
        <f>$E$57</f>
        <v>Btu-No-No</v>
      </c>
      <c r="DU3" s="19" t="str">
        <f>$E$58</f>
        <v>Tons-No-No</v>
      </c>
      <c r="DV3" s="19" t="str">
        <f>$E$59</f>
        <v>kWh-No-Yes</v>
      </c>
      <c r="DW3" s="19" t="str">
        <f>$E$60</f>
        <v>Therms-No-Yes</v>
      </c>
      <c r="DX3" s="19" t="str">
        <f>$E$61</f>
        <v>Btu-No-Yes</v>
      </c>
      <c r="DY3" s="19" t="str">
        <f>$E$62</f>
        <v>Tons-No-Yes</v>
      </c>
      <c r="DZ3" s="19" t="str">
        <f>$E$63</f>
        <v>kWh-Yes-No</v>
      </c>
      <c r="EA3" s="19" t="str">
        <f>$E$64</f>
        <v>Therms-Yes-No</v>
      </c>
      <c r="EB3" s="19" t="str">
        <f>$E$65</f>
        <v>Btu-Yes-No</v>
      </c>
      <c r="EC3" s="19" t="str">
        <f>$E$66</f>
        <v>Tons-Yes-No</v>
      </c>
      <c r="ED3" s="19" t="str">
        <f>$E$67</f>
        <v>kWh-Yes-Yes</v>
      </c>
      <c r="EE3" s="19" t="str">
        <f>$E$68</f>
        <v>Therms-Yes-Yes</v>
      </c>
      <c r="EF3" s="19" t="str">
        <f>$E$69</f>
        <v>Btu-Yes-Yes</v>
      </c>
      <c r="EG3" s="19" t="str">
        <f>$E$70</f>
        <v>Tons-Yes-Yes</v>
      </c>
      <c r="EH3" s="9"/>
      <c r="EI3" s="19" t="str">
        <f>$E$55</f>
        <v>kWh-No-No</v>
      </c>
      <c r="EJ3" s="19" t="str">
        <f>$E$56</f>
        <v>Therms-No-No</v>
      </c>
      <c r="EK3" s="19" t="str">
        <f>$E$57</f>
        <v>Btu-No-No</v>
      </c>
      <c r="EL3" s="19" t="str">
        <f>$E$58</f>
        <v>Tons-No-No</v>
      </c>
      <c r="EM3" s="19" t="str">
        <f>$E$59</f>
        <v>kWh-No-Yes</v>
      </c>
      <c r="EN3" s="19" t="str">
        <f>$E$60</f>
        <v>Therms-No-Yes</v>
      </c>
      <c r="EO3" s="19" t="str">
        <f>$E$61</f>
        <v>Btu-No-Yes</v>
      </c>
      <c r="EP3" s="19" t="str">
        <f>$E$62</f>
        <v>Tons-No-Yes</v>
      </c>
      <c r="EQ3" s="19" t="str">
        <f>$E$63</f>
        <v>kWh-Yes-No</v>
      </c>
      <c r="ER3" s="19" t="str">
        <f>$E$64</f>
        <v>Therms-Yes-No</v>
      </c>
      <c r="ES3" s="19" t="str">
        <f>$E$65</f>
        <v>Btu-Yes-No</v>
      </c>
      <c r="ET3" s="19" t="str">
        <f>$E$66</f>
        <v>Tons-Yes-No</v>
      </c>
      <c r="EU3" s="19" t="str">
        <f>$E$67</f>
        <v>kWh-Yes-Yes</v>
      </c>
      <c r="EV3" s="19" t="str">
        <f>$E$68</f>
        <v>Therms-Yes-Yes</v>
      </c>
      <c r="EW3" s="19" t="str">
        <f>$E$69</f>
        <v>Btu-Yes-Yes</v>
      </c>
      <c r="EX3" s="19" t="str">
        <f>$E$70</f>
        <v>Tons-Yes-Yes</v>
      </c>
      <c r="EY3" s="9"/>
      <c r="EZ3" s="19" t="str">
        <f>$E$55</f>
        <v>kWh-No-No</v>
      </c>
      <c r="FA3" s="19" t="str">
        <f>$E$56</f>
        <v>Therms-No-No</v>
      </c>
      <c r="FB3" s="19" t="str">
        <f>$E$57</f>
        <v>Btu-No-No</v>
      </c>
      <c r="FC3" s="19" t="str">
        <f>$E$58</f>
        <v>Tons-No-No</v>
      </c>
      <c r="FD3" s="19" t="str">
        <f>$E$59</f>
        <v>kWh-No-Yes</v>
      </c>
      <c r="FE3" s="19" t="str">
        <f>$E$60</f>
        <v>Therms-No-Yes</v>
      </c>
      <c r="FF3" s="19" t="str">
        <f>$E$61</f>
        <v>Btu-No-Yes</v>
      </c>
      <c r="FG3" s="19" t="str">
        <f>$E$62</f>
        <v>Tons-No-Yes</v>
      </c>
      <c r="FH3" s="19" t="str">
        <f>$E$63</f>
        <v>kWh-Yes-No</v>
      </c>
      <c r="FI3" s="19" t="str">
        <f>$E$64</f>
        <v>Therms-Yes-No</v>
      </c>
      <c r="FJ3" s="19" t="str">
        <f>$E$65</f>
        <v>Btu-Yes-No</v>
      </c>
      <c r="FK3" s="19" t="str">
        <f>$E$66</f>
        <v>Tons-Yes-No</v>
      </c>
      <c r="FL3" s="19" t="str">
        <f>$E$67</f>
        <v>kWh-Yes-Yes</v>
      </c>
      <c r="FM3" s="19" t="str">
        <f>$E$68</f>
        <v>Therms-Yes-Yes</v>
      </c>
      <c r="FN3" s="19" t="str">
        <f>$E$69</f>
        <v>Btu-Yes-Yes</v>
      </c>
      <c r="FO3" s="19" t="str">
        <f>$E$70</f>
        <v>Tons-Yes-Yes</v>
      </c>
      <c r="FP3" s="9"/>
    </row>
    <row r="4" spans="2:172" ht="18">
      <c r="B4" s="4" t="str">
        <f>$B$55</f>
        <v>Central Single-Speed Heat Pump: 14 SEER, 8.7 HSPF</v>
      </c>
      <c r="C4" s="17">
        <v>7752.751895999977</v>
      </c>
      <c r="D4" s="17">
        <v>206.45639538700198</v>
      </c>
      <c r="E4" s="17">
        <v>47099.114393117561</v>
      </c>
      <c r="F4" s="17">
        <v>3.3693777152517757</v>
      </c>
      <c r="G4" s="100">
        <v>7518.2238909999933</v>
      </c>
      <c r="H4" s="100">
        <v>206.45045240600214</v>
      </c>
      <c r="I4" s="100">
        <v>46298.277708036927</v>
      </c>
      <c r="J4" s="100">
        <v>3.2783799131501845</v>
      </c>
      <c r="K4" s="17">
        <v>6229.6897013065845</v>
      </c>
      <c r="L4" s="17">
        <v>206.45639538700198</v>
      </c>
      <c r="M4" s="17">
        <v>41902.212956116447</v>
      </c>
      <c r="N4" s="17">
        <v>3.0831868321917701</v>
      </c>
      <c r="O4" s="100">
        <v>6012.4912563552207</v>
      </c>
      <c r="P4" s="100">
        <v>206.45045240600214</v>
      </c>
      <c r="Q4" s="100">
        <v>41160.507156060121</v>
      </c>
      <c r="R4" s="100">
        <v>2.9978480862743582</v>
      </c>
      <c r="S4" s="9"/>
      <c r="T4" s="17">
        <v>7482.3774699999885</v>
      </c>
      <c r="U4" s="17">
        <v>188.83820762900228</v>
      </c>
      <c r="V4" s="17">
        <v>44414.74022338599</v>
      </c>
      <c r="W4" s="17">
        <v>3.2249414102631331</v>
      </c>
      <c r="X4" s="100">
        <v>7074.9222239999981</v>
      </c>
      <c r="Y4" s="100">
        <v>188.83617698900221</v>
      </c>
      <c r="Z4" s="100">
        <v>43024.242816299571</v>
      </c>
      <c r="AA4" s="100">
        <v>3.0685078886382464</v>
      </c>
      <c r="AB4" s="17">
        <v>5545.9312232944139</v>
      </c>
      <c r="AC4" s="17">
        <v>188.83820762900228</v>
      </c>
      <c r="AD4" s="17">
        <v>37807.314527152033</v>
      </c>
      <c r="AE4" s="17">
        <v>2.837791988524867</v>
      </c>
      <c r="AF4" s="100">
        <v>5131.5189422490157</v>
      </c>
      <c r="AG4" s="100">
        <v>188.83617698900221</v>
      </c>
      <c r="AH4" s="100">
        <v>36393.078742505779</v>
      </c>
      <c r="AI4" s="100">
        <v>2.6809300873726065</v>
      </c>
      <c r="AJ4" s="9"/>
      <c r="AK4" s="17">
        <v>5886.4202629999654</v>
      </c>
      <c r="AL4" s="17">
        <v>189.52252261500283</v>
      </c>
      <c r="AM4" s="17">
        <v>39037.542297692984</v>
      </c>
      <c r="AN4" s="17">
        <v>2.7261676060356748</v>
      </c>
      <c r="AO4" s="100">
        <v>5636.6960370000279</v>
      </c>
      <c r="AP4" s="100">
        <v>189.51931399500305</v>
      </c>
      <c r="AQ4" s="100">
        <v>38185.127415189578</v>
      </c>
      <c r="AR4" s="100">
        <v>2.6325035141658195</v>
      </c>
      <c r="AS4" s="17">
        <v>4302.5520248760104</v>
      </c>
      <c r="AT4" s="17">
        <v>189.52252261500283</v>
      </c>
      <c r="AU4" s="17">
        <v>33633.162127660711</v>
      </c>
      <c r="AV4" s="17">
        <v>2.414112229854219</v>
      </c>
      <c r="AW4" s="100">
        <v>4083.798274445609</v>
      </c>
      <c r="AX4" s="100">
        <v>189.51931399500305</v>
      </c>
      <c r="AY4" s="100">
        <v>32886.42284366714</v>
      </c>
      <c r="AZ4" s="100">
        <v>2.3308904599763194</v>
      </c>
      <c r="BA4" s="9"/>
      <c r="BB4" s="17">
        <v>6958.0355529999624</v>
      </c>
      <c r="BC4" s="17">
        <v>182.16213352800327</v>
      </c>
      <c r="BD4" s="17">
        <v>41958.004784613615</v>
      </c>
      <c r="BE4" s="17">
        <v>3.0456242049122046</v>
      </c>
      <c r="BF4" s="100">
        <v>6586.5622319999757</v>
      </c>
      <c r="BG4" s="100">
        <v>182.16029986800314</v>
      </c>
      <c r="BH4" s="100">
        <v>40690.302441096705</v>
      </c>
      <c r="BI4" s="100">
        <v>2.8957771928047693</v>
      </c>
      <c r="BJ4" s="17">
        <v>4958.9311559087682</v>
      </c>
      <c r="BK4" s="17">
        <v>182.16213352800327</v>
      </c>
      <c r="BL4" s="17">
        <v>35136.780707122874</v>
      </c>
      <c r="BM4" s="17">
        <v>2.6433541411209243</v>
      </c>
      <c r="BN4" s="100">
        <v>4569.7332980543806</v>
      </c>
      <c r="BO4" s="100">
        <v>182.16029986800314</v>
      </c>
      <c r="BP4" s="100">
        <v>33808.59976242359</v>
      </c>
      <c r="BQ4" s="100">
        <v>2.4912270985839879</v>
      </c>
      <c r="BR4" s="9"/>
      <c r="BS4" s="17">
        <v>6110.212252000003</v>
      </c>
      <c r="BT4" s="17">
        <v>193.22645522400225</v>
      </c>
      <c r="BU4" s="17">
        <v>40171.545155939515</v>
      </c>
      <c r="BV4" s="17">
        <v>2.8247891995443424</v>
      </c>
      <c r="BW4" s="100">
        <v>5899.8810630000171</v>
      </c>
      <c r="BX4" s="100">
        <v>193.21423568400232</v>
      </c>
      <c r="BY4" s="100">
        <v>39452.643738705112</v>
      </c>
      <c r="BZ4" s="100">
        <v>2.7473230873546526</v>
      </c>
      <c r="CA4" s="17">
        <v>4541.7045073280215</v>
      </c>
      <c r="CB4" s="17">
        <v>193.22645522400225</v>
      </c>
      <c r="CC4" s="17">
        <v>34819.57714003446</v>
      </c>
      <c r="CD4" s="17">
        <v>2.5191845201941083</v>
      </c>
      <c r="CE4" s="100">
        <v>4359.5127240900038</v>
      </c>
      <c r="CF4" s="100">
        <v>193.21423568400232</v>
      </c>
      <c r="CG4" s="100">
        <v>34196.691314776697</v>
      </c>
      <c r="CH4" s="100">
        <v>2.4508096565101964</v>
      </c>
      <c r="CI4" s="9"/>
      <c r="CJ4" s="17">
        <v>5940.9143229999436</v>
      </c>
      <c r="CK4" s="17">
        <v>175.51424603600327</v>
      </c>
      <c r="CL4" s="17">
        <v>37822.65600168136</v>
      </c>
      <c r="CM4" s="17">
        <v>2.6361830466690055</v>
      </c>
      <c r="CN4" s="100">
        <v>5623.5154779999575</v>
      </c>
      <c r="CO4" s="100">
        <v>175.50924993600324</v>
      </c>
      <c r="CP4" s="100">
        <v>36739.147096703098</v>
      </c>
      <c r="CQ4" s="100">
        <v>2.510229079611241</v>
      </c>
      <c r="CR4" s="17">
        <v>3822.5149793279984</v>
      </c>
      <c r="CS4" s="17">
        <v>175.51424603600327</v>
      </c>
      <c r="CT4" s="17">
        <v>30594.380865164567</v>
      </c>
      <c r="CU4" s="17">
        <v>2.2245696317953518</v>
      </c>
      <c r="CV4" s="100">
        <v>3482.5983716712144</v>
      </c>
      <c r="CW4" s="100">
        <v>175.50924993600324</v>
      </c>
      <c r="CX4" s="100">
        <v>29434.038201514544</v>
      </c>
      <c r="CY4" s="100">
        <v>2.0953803710603904</v>
      </c>
      <c r="CZ4" s="9"/>
      <c r="DA4" s="17">
        <v>9783.5543790000302</v>
      </c>
      <c r="DB4" s="17">
        <v>170.87227148000281</v>
      </c>
      <c r="DC4" s="17">
        <v>50470.084386761446</v>
      </c>
      <c r="DD4" s="17">
        <v>3.7808604322155954</v>
      </c>
      <c r="DE4" s="100">
        <v>9274.2912890000043</v>
      </c>
      <c r="DF4" s="100">
        <v>170.87159066000285</v>
      </c>
      <c r="DG4" s="100">
        <v>48732.339344848762</v>
      </c>
      <c r="DH4" s="100">
        <v>3.5793614614465845</v>
      </c>
      <c r="DI4" s="17">
        <v>6985.3383929743986</v>
      </c>
      <c r="DJ4" s="17">
        <v>170.87227148000281</v>
      </c>
      <c r="DK4" s="17">
        <v>40922.17969220395</v>
      </c>
      <c r="DL4" s="17">
        <v>3.2308428095723154</v>
      </c>
      <c r="DM4" s="100">
        <v>6461.0798507104082</v>
      </c>
      <c r="DN4" s="100">
        <v>170.87159066000285</v>
      </c>
      <c r="DO4" s="100">
        <v>39133.268067803292</v>
      </c>
      <c r="DP4" s="100">
        <v>3.0280830495992035</v>
      </c>
      <c r="DQ4" s="9"/>
      <c r="DR4" s="17">
        <v>8726.9751900000174</v>
      </c>
      <c r="DS4" s="17">
        <v>177.07175012300326</v>
      </c>
      <c r="DT4" s="17">
        <v>47484.836137106984</v>
      </c>
      <c r="DU4" s="17">
        <v>3.5361419887859826</v>
      </c>
      <c r="DV4" s="100">
        <v>8221.258380000023</v>
      </c>
      <c r="DW4" s="100">
        <v>177.07142833300321</v>
      </c>
      <c r="DX4" s="100">
        <v>45759.227402033597</v>
      </c>
      <c r="DY4" s="100">
        <v>3.3351947081475015</v>
      </c>
      <c r="DZ4" s="17">
        <v>6378.2144218976291</v>
      </c>
      <c r="EA4" s="17">
        <v>177.07175012300326</v>
      </c>
      <c r="EB4" s="17">
        <v>39470.535569834101</v>
      </c>
      <c r="EC4" s="17">
        <v>3.076851359245909</v>
      </c>
      <c r="ED4" s="100">
        <v>5843.54814325183</v>
      </c>
      <c r="EE4" s="100">
        <v>177.07142833300321</v>
      </c>
      <c r="EF4" s="100">
        <v>37646.147194815618</v>
      </c>
      <c r="EG4" s="100">
        <v>2.8717440375060641</v>
      </c>
      <c r="EH4" s="9"/>
      <c r="EI4" s="17">
        <v>9658.3586140000498</v>
      </c>
      <c r="EJ4" s="17">
        <v>168.2287175420027</v>
      </c>
      <c r="EK4" s="17">
        <v>49778.543515374397</v>
      </c>
      <c r="EL4" s="17">
        <v>3.7103945717352471</v>
      </c>
      <c r="EM4" s="100">
        <v>9136.8447890000407</v>
      </c>
      <c r="EN4" s="100">
        <v>168.22771308200251</v>
      </c>
      <c r="EO4" s="100">
        <v>47998.964886538852</v>
      </c>
      <c r="EP4" s="100">
        <v>3.5037639506872087</v>
      </c>
      <c r="EQ4" s="17">
        <v>6695.2844724848428</v>
      </c>
      <c r="ER4" s="17">
        <v>168.2287175420027</v>
      </c>
      <c r="ES4" s="17">
        <v>39668.119714144705</v>
      </c>
      <c r="ET4" s="17">
        <v>3.1387383927490538</v>
      </c>
      <c r="EU4" s="100">
        <v>6151.1849371632188</v>
      </c>
      <c r="EV4" s="100">
        <v>168.22771308200251</v>
      </c>
      <c r="EW4" s="100">
        <v>37811.475479692359</v>
      </c>
      <c r="EX4" s="100">
        <v>2.9296132418572296</v>
      </c>
      <c r="EY4" s="9"/>
      <c r="EZ4" s="17">
        <v>10669.074276000008</v>
      </c>
      <c r="FA4" s="17">
        <v>205.07320223300209</v>
      </c>
      <c r="FB4" s="17">
        <v>56911.695323410873</v>
      </c>
      <c r="FC4" s="17">
        <v>4.1987335112225539</v>
      </c>
      <c r="FD4" s="100">
        <v>10239.698603000033</v>
      </c>
      <c r="FE4" s="100">
        <v>205.07484457300188</v>
      </c>
      <c r="FF4" s="100">
        <v>55446.769648540721</v>
      </c>
      <c r="FG4" s="100">
        <v>4.0290371576082356</v>
      </c>
      <c r="FH4" s="17">
        <v>8455.3786976019765</v>
      </c>
      <c r="FI4" s="17">
        <v>205.07320223300209</v>
      </c>
      <c r="FJ4" s="17">
        <v>49358.256092535812</v>
      </c>
      <c r="FK4" s="17">
        <v>3.7667710230716023</v>
      </c>
      <c r="FL4" s="100">
        <v>8010.7165666039955</v>
      </c>
      <c r="FM4" s="100">
        <v>205.07484457300188</v>
      </c>
      <c r="FN4" s="100">
        <v>47841.170882872349</v>
      </c>
      <c r="FO4" s="100">
        <v>3.5957367539904093</v>
      </c>
      <c r="FP4" s="9"/>
    </row>
    <row r="5" spans="2:172" ht="18">
      <c r="B5" s="4" t="str">
        <f>$B$56</f>
        <v>Central Single-Speed Heat Pump Packaged Unit: 14 SEER, 8.7 HSPF</v>
      </c>
      <c r="C5" s="17">
        <v>7900.7997962639065</v>
      </c>
      <c r="D5" s="17">
        <v>206.45639538700198</v>
      </c>
      <c r="E5" s="17">
        <v>47604.274555524127</v>
      </c>
      <c r="F5" s="17">
        <v>3.4147249227265415</v>
      </c>
      <c r="G5" s="100">
        <v>7659.1994082294732</v>
      </c>
      <c r="H5" s="100">
        <v>206.45045240600214</v>
      </c>
      <c r="I5" s="100">
        <v>46779.305909396331</v>
      </c>
      <c r="J5" s="100">
        <v>3.3210527066394344</v>
      </c>
      <c r="K5" s="17">
        <v>6375.4234733047469</v>
      </c>
      <c r="L5" s="17">
        <v>206.45639538700198</v>
      </c>
      <c r="M5" s="17">
        <v>42399.476988902257</v>
      </c>
      <c r="N5" s="17">
        <v>3.128181018605511</v>
      </c>
      <c r="O5" s="100">
        <v>6151.3309431046482</v>
      </c>
      <c r="P5" s="100">
        <v>206.45045240600214</v>
      </c>
      <c r="Q5" s="100">
        <v>41634.247604805307</v>
      </c>
      <c r="R5" s="100">
        <v>3.0402322613483874</v>
      </c>
      <c r="S5" s="9"/>
      <c r="T5" s="17">
        <v>7575.3456831324183</v>
      </c>
      <c r="U5" s="17">
        <v>188.83820762900228</v>
      </c>
      <c r="V5" s="17">
        <v>44731.96078214368</v>
      </c>
      <c r="W5" s="17">
        <v>3.2547449140378633</v>
      </c>
      <c r="X5" s="100">
        <v>7162.2482526744998</v>
      </c>
      <c r="Y5" s="100">
        <v>188.83617698900221</v>
      </c>
      <c r="Z5" s="100">
        <v>43322.211451780982</v>
      </c>
      <c r="AA5" s="100">
        <v>3.0960935356258421</v>
      </c>
      <c r="AB5" s="17">
        <v>5637.756929873286</v>
      </c>
      <c r="AC5" s="17">
        <v>188.83820762900228</v>
      </c>
      <c r="AD5" s="17">
        <v>38120.636693598062</v>
      </c>
      <c r="AE5" s="17">
        <v>2.8674429222915983</v>
      </c>
      <c r="AF5" s="100">
        <v>5217.7138663193009</v>
      </c>
      <c r="AG5" s="100">
        <v>188.83617698900221</v>
      </c>
      <c r="AH5" s="100">
        <v>36687.187890722955</v>
      </c>
      <c r="AI5" s="100">
        <v>2.7083683797825961</v>
      </c>
      <c r="AJ5" s="9"/>
      <c r="AK5" s="17">
        <v>5953.9539770494011</v>
      </c>
      <c r="AL5" s="17">
        <v>189.52252261500283</v>
      </c>
      <c r="AM5" s="17">
        <v>39267.976784749626</v>
      </c>
      <c r="AN5" s="17">
        <v>2.747693371847403</v>
      </c>
      <c r="AO5" s="100">
        <v>5698.987388507393</v>
      </c>
      <c r="AP5" s="100">
        <v>189.51931399500305</v>
      </c>
      <c r="AQ5" s="100">
        <v>38397.674227321913</v>
      </c>
      <c r="AR5" s="100">
        <v>2.6520617963299098</v>
      </c>
      <c r="AS5" s="17">
        <v>4369.5349018726865</v>
      </c>
      <c r="AT5" s="17">
        <v>189.52252261500283</v>
      </c>
      <c r="AU5" s="17">
        <v>33861.717081576149</v>
      </c>
      <c r="AV5" s="17">
        <v>2.4355713269560328</v>
      </c>
      <c r="AW5" s="100">
        <v>4145.2175726432743</v>
      </c>
      <c r="AX5" s="100">
        <v>189.51931399500305</v>
      </c>
      <c r="AY5" s="100">
        <v>33095.994087819323</v>
      </c>
      <c r="AZ5" s="100">
        <v>2.3502777741125667</v>
      </c>
      <c r="BA5" s="9"/>
      <c r="BB5" s="17">
        <v>7062.7706874602536</v>
      </c>
      <c r="BC5" s="17">
        <v>182.16213352800327</v>
      </c>
      <c r="BD5" s="17">
        <v>42315.375726310958</v>
      </c>
      <c r="BE5" s="17">
        <v>3.083094132270924</v>
      </c>
      <c r="BF5" s="100">
        <v>6681.0282483194005</v>
      </c>
      <c r="BG5" s="100">
        <v>182.16029986800314</v>
      </c>
      <c r="BH5" s="100">
        <v>41012.633714020871</v>
      </c>
      <c r="BI5" s="100">
        <v>2.9288164595222295</v>
      </c>
      <c r="BJ5" s="17">
        <v>5062.8473323464605</v>
      </c>
      <c r="BK5" s="17">
        <v>182.16213352800327</v>
      </c>
      <c r="BL5" s="17">
        <v>35491.357249392975</v>
      </c>
      <c r="BM5" s="17">
        <v>2.6806932910546424</v>
      </c>
      <c r="BN5" s="100">
        <v>4663.3880870710209</v>
      </c>
      <c r="BO5" s="100">
        <v>182.16029986800314</v>
      </c>
      <c r="BP5" s="100">
        <v>34128.163014218822</v>
      </c>
      <c r="BQ5" s="100">
        <v>2.5241375791383809</v>
      </c>
      <c r="BR5" s="9"/>
      <c r="BS5" s="17">
        <v>6159.9361338767621</v>
      </c>
      <c r="BT5" s="17">
        <v>193.22645522400225</v>
      </c>
      <c r="BU5" s="17">
        <v>40341.21000224648</v>
      </c>
      <c r="BV5" s="17">
        <v>2.8401833140089217</v>
      </c>
      <c r="BW5" s="100">
        <v>5957.0278491661229</v>
      </c>
      <c r="BX5" s="100">
        <v>193.21423568400232</v>
      </c>
      <c r="BY5" s="100">
        <v>39647.63657365393</v>
      </c>
      <c r="BZ5" s="100">
        <v>2.7652743461601976</v>
      </c>
      <c r="CA5" s="17">
        <v>4595.2168608216298</v>
      </c>
      <c r="CB5" s="17">
        <v>193.22645522400225</v>
      </c>
      <c r="CC5" s="17">
        <v>35002.168781884138</v>
      </c>
      <c r="CD5" s="17">
        <v>2.5357929850040533</v>
      </c>
      <c r="CE5" s="100">
        <v>4418.7704762874901</v>
      </c>
      <c r="CF5" s="100">
        <v>193.21423568400232</v>
      </c>
      <c r="CG5" s="100">
        <v>34398.887061359826</v>
      </c>
      <c r="CH5" s="100">
        <v>2.4695003526226675</v>
      </c>
      <c r="CI5" s="9"/>
      <c r="CJ5" s="17">
        <v>5971.5847404996757</v>
      </c>
      <c r="CK5" s="17">
        <v>175.51424603600327</v>
      </c>
      <c r="CL5" s="17">
        <v>37927.30776004889</v>
      </c>
      <c r="CM5" s="17">
        <v>2.6470922345490129</v>
      </c>
      <c r="CN5" s="100">
        <v>5651.2928637548466</v>
      </c>
      <c r="CO5" s="100">
        <v>175.50924993600324</v>
      </c>
      <c r="CP5" s="100">
        <v>36833.927425732792</v>
      </c>
      <c r="CQ5" s="100">
        <v>2.5199512214582627</v>
      </c>
      <c r="CR5" s="17">
        <v>3853.0024055965532</v>
      </c>
      <c r="CS5" s="17">
        <v>175.51424603600327</v>
      </c>
      <c r="CT5" s="17">
        <v>30698.408231832553</v>
      </c>
      <c r="CU5" s="17">
        <v>2.2354384120746071</v>
      </c>
      <c r="CV5" s="100">
        <v>3510.1892333454011</v>
      </c>
      <c r="CW5" s="100">
        <v>175.50924993600324</v>
      </c>
      <c r="CX5" s="100">
        <v>29528.182084267501</v>
      </c>
      <c r="CY5" s="100">
        <v>2.1050613851892699</v>
      </c>
      <c r="CZ5" s="9"/>
      <c r="DA5" s="17">
        <v>9999.5672670509011</v>
      </c>
      <c r="DB5" s="17">
        <v>170.87227148000281</v>
      </c>
      <c r="DC5" s="17">
        <v>51207.150602595342</v>
      </c>
      <c r="DD5" s="17">
        <v>3.8531747595032848</v>
      </c>
      <c r="DE5" s="100">
        <v>9458.2222913635378</v>
      </c>
      <c r="DF5" s="100">
        <v>170.87159066000285</v>
      </c>
      <c r="DG5" s="100">
        <v>49359.937675253466</v>
      </c>
      <c r="DH5" s="100">
        <v>3.6401654679435889</v>
      </c>
      <c r="DI5" s="17">
        <v>7199.987100811104</v>
      </c>
      <c r="DJ5" s="17">
        <v>170.87227148000281</v>
      </c>
      <c r="DK5" s="17">
        <v>41654.591134161878</v>
      </c>
      <c r="DL5" s="17">
        <v>3.3029559829692783</v>
      </c>
      <c r="DM5" s="100">
        <v>6643.5880559146899</v>
      </c>
      <c r="DN5" s="100">
        <v>170.87159066000285</v>
      </c>
      <c r="DO5" s="100">
        <v>39756.011615109033</v>
      </c>
      <c r="DP5" s="100">
        <v>3.0886708995165968</v>
      </c>
      <c r="DQ5" s="9"/>
      <c r="DR5" s="17">
        <v>8908.1835678519237</v>
      </c>
      <c r="DS5" s="17">
        <v>177.07175012300326</v>
      </c>
      <c r="DT5" s="17">
        <v>48103.144491510589</v>
      </c>
      <c r="DU5" s="17">
        <v>3.5987499835835641</v>
      </c>
      <c r="DV5" s="100">
        <v>8375.8193018592829</v>
      </c>
      <c r="DW5" s="100">
        <v>177.07142833300321</v>
      </c>
      <c r="DX5" s="100">
        <v>46286.610905946451</v>
      </c>
      <c r="DY5" s="100">
        <v>3.387774624103375</v>
      </c>
      <c r="DZ5" s="17">
        <v>6558.9711998788871</v>
      </c>
      <c r="EA5" s="17">
        <v>177.07175012300326</v>
      </c>
      <c r="EB5" s="17">
        <v>40087.303002255067</v>
      </c>
      <c r="EC5" s="17">
        <v>3.1395235467319456</v>
      </c>
      <c r="ED5" s="100">
        <v>5997.5873285418029</v>
      </c>
      <c r="EE5" s="100">
        <v>177.07142833300321</v>
      </c>
      <c r="EF5" s="100">
        <v>38171.750460510943</v>
      </c>
      <c r="EG5" s="100">
        <v>2.9243692850303811</v>
      </c>
      <c r="EH5" s="9"/>
      <c r="EI5" s="17">
        <v>9889.2511260221581</v>
      </c>
      <c r="EJ5" s="17">
        <v>168.2287175420027</v>
      </c>
      <c r="EK5" s="17">
        <v>50566.381091345516</v>
      </c>
      <c r="EL5" s="17">
        <v>3.7892810445759251</v>
      </c>
      <c r="EM5" s="100">
        <v>9329.2442560032341</v>
      </c>
      <c r="EN5" s="100">
        <v>168.22771308200251</v>
      </c>
      <c r="EO5" s="100">
        <v>48655.458803879126</v>
      </c>
      <c r="EP5" s="100">
        <v>3.5688119312476307</v>
      </c>
      <c r="EQ5" s="17">
        <v>6928.0259912491483</v>
      </c>
      <c r="ER5" s="17">
        <v>168.2287175420027</v>
      </c>
      <c r="ES5" s="17">
        <v>40462.266359981135</v>
      </c>
      <c r="ET5" s="17">
        <v>3.2180870582615078</v>
      </c>
      <c r="EU5" s="100">
        <v>6345.3264707417893</v>
      </c>
      <c r="EV5" s="100">
        <v>168.22771308200251</v>
      </c>
      <c r="EW5" s="100">
        <v>38473.913572077145</v>
      </c>
      <c r="EX5" s="100">
        <v>2.9951003097101827</v>
      </c>
      <c r="EY5" s="9"/>
      <c r="EZ5" s="17">
        <v>10970.63686882088</v>
      </c>
      <c r="FA5" s="17">
        <v>205.07320223300209</v>
      </c>
      <c r="FB5" s="17">
        <v>57940.66910887869</v>
      </c>
      <c r="FC5" s="17">
        <v>4.2912742271958093</v>
      </c>
      <c r="FD5" s="100">
        <v>10518.326980469788</v>
      </c>
      <c r="FE5" s="100">
        <v>205.07484457300188</v>
      </c>
      <c r="FF5" s="100">
        <v>56397.488680440372</v>
      </c>
      <c r="FG5" s="100">
        <v>4.1131022349276849</v>
      </c>
      <c r="FH5" s="17">
        <v>8754.5156766740711</v>
      </c>
      <c r="FI5" s="17">
        <v>205.07320223300209</v>
      </c>
      <c r="FJ5" s="17">
        <v>50378.953344306872</v>
      </c>
      <c r="FK5" s="17">
        <v>3.8590265252628777</v>
      </c>
      <c r="FL5" s="100">
        <v>8286.851822878938</v>
      </c>
      <c r="FM5" s="100">
        <v>205.07484457300188</v>
      </c>
      <c r="FN5" s="100">
        <v>48783.383036218329</v>
      </c>
      <c r="FO5" s="100">
        <v>3.6795011871138574</v>
      </c>
      <c r="FP5" s="9"/>
    </row>
    <row r="6" spans="2:172" ht="18">
      <c r="B6" s="4" t="str">
        <f>$B$57</f>
        <v>Ducted Variable Speed Heat Pump: 17 SEER, 9.4 HSPF</v>
      </c>
      <c r="C6" s="17">
        <v>6967.9242670000585</v>
      </c>
      <c r="D6" s="17">
        <v>206.44967792700191</v>
      </c>
      <c r="E6" s="17">
        <v>44420.500901101768</v>
      </c>
      <c r="F6" s="17">
        <v>3.1311638548249094</v>
      </c>
      <c r="G6" s="100">
        <v>6794.5178840000599</v>
      </c>
      <c r="H6" s="100">
        <v>206.43648184600204</v>
      </c>
      <c r="I6" s="100">
        <v>43827.494437312169</v>
      </c>
      <c r="J6" s="100">
        <v>3.0643932394241018</v>
      </c>
      <c r="K6" s="17">
        <v>5471.9152667096068</v>
      </c>
      <c r="L6" s="17">
        <v>206.44967792700191</v>
      </c>
      <c r="M6" s="17">
        <v>39315.908750850707</v>
      </c>
      <c r="N6" s="17">
        <v>2.847965717405188</v>
      </c>
      <c r="O6" s="100">
        <v>5316.4867929480033</v>
      </c>
      <c r="P6" s="100">
        <v>206.43648184600204</v>
      </c>
      <c r="Q6" s="100">
        <v>38784.245430289804</v>
      </c>
      <c r="R6" s="100">
        <v>2.7870621385597567</v>
      </c>
      <c r="S6" s="18"/>
      <c r="T6" s="17">
        <v>6850.9866830000446</v>
      </c>
      <c r="U6" s="17">
        <v>188.83744677900231</v>
      </c>
      <c r="V6" s="17">
        <v>42260.270378432004</v>
      </c>
      <c r="W6" s="17">
        <v>3.0165931455861776</v>
      </c>
      <c r="X6" s="100">
        <v>6555.8565590000162</v>
      </c>
      <c r="Y6" s="100">
        <v>188.83616911900231</v>
      </c>
      <c r="Z6" s="100">
        <v>41253.117311126545</v>
      </c>
      <c r="AA6" s="100">
        <v>2.9059884828554816</v>
      </c>
      <c r="AB6" s="17">
        <v>4914.6282512266243</v>
      </c>
      <c r="AC6" s="17">
        <v>188.83744677900231</v>
      </c>
      <c r="AD6" s="17">
        <v>35653.144319040643</v>
      </c>
      <c r="AE6" s="17">
        <v>2.6298058290802429</v>
      </c>
      <c r="AF6" s="100">
        <v>4621.858434309821</v>
      </c>
      <c r="AG6" s="100">
        <v>188.83616911900231</v>
      </c>
      <c r="AH6" s="100">
        <v>34654.044949946139</v>
      </c>
      <c r="AI6" s="100">
        <v>2.5202414649341898</v>
      </c>
      <c r="AJ6" s="18"/>
      <c r="AK6" s="17">
        <v>5344.1544310000327</v>
      </c>
      <c r="AL6" s="17">
        <v>189.52231194500291</v>
      </c>
      <c r="AM6" s="17">
        <v>37187.234294692738</v>
      </c>
      <c r="AN6" s="17">
        <v>2.5564559262738342</v>
      </c>
      <c r="AO6" s="100">
        <v>5154.8101870000191</v>
      </c>
      <c r="AP6" s="100">
        <v>189.52062206500301</v>
      </c>
      <c r="AQ6" s="100">
        <v>36540.996237970547</v>
      </c>
      <c r="AR6" s="100">
        <v>2.4864045935328885</v>
      </c>
      <c r="AS6" s="17">
        <v>3774.2133129464059</v>
      </c>
      <c r="AT6" s="17">
        <v>189.52231194500291</v>
      </c>
      <c r="AU6" s="17">
        <v>31830.375408137239</v>
      </c>
      <c r="AV6" s="17">
        <v>2.2469541020245014</v>
      </c>
      <c r="AW6" s="100">
        <v>3617.1209444256033</v>
      </c>
      <c r="AX6" s="100">
        <v>189.52062206500301</v>
      </c>
      <c r="AY6" s="100">
        <v>31294.185265812681</v>
      </c>
      <c r="AZ6" s="100">
        <v>2.1874430788700883</v>
      </c>
      <c r="BA6" s="18"/>
      <c r="BB6" s="17">
        <v>6399.9969569999912</v>
      </c>
      <c r="BC6" s="17">
        <v>182.16238563800303</v>
      </c>
      <c r="BD6" s="17">
        <v>40053.924180658258</v>
      </c>
      <c r="BE6" s="17">
        <v>2.8618735724164153</v>
      </c>
      <c r="BF6" s="100">
        <v>6132.4237379999831</v>
      </c>
      <c r="BG6" s="100">
        <v>182.16025941800314</v>
      </c>
      <c r="BH6" s="100">
        <v>39140.714275179576</v>
      </c>
      <c r="BI6" s="100">
        <v>2.7565231766690301</v>
      </c>
      <c r="BJ6" s="17">
        <v>4419.042087884779</v>
      </c>
      <c r="BK6" s="17">
        <v>182.16238563800303</v>
      </c>
      <c r="BL6" s="17">
        <v>33294.628833555471</v>
      </c>
      <c r="BM6" s="17">
        <v>2.4629885605272426</v>
      </c>
      <c r="BN6" s="100">
        <v>4146.1409697935751</v>
      </c>
      <c r="BO6" s="100">
        <v>182.16025941800314</v>
      </c>
      <c r="BP6" s="100">
        <v>32363.239390471765</v>
      </c>
      <c r="BQ6" s="100">
        <v>2.3573890709754979</v>
      </c>
      <c r="BR6" s="18"/>
      <c r="BS6" s="17">
        <v>5622.5289369999982</v>
      </c>
      <c r="BT6" s="17">
        <v>193.2219305540024</v>
      </c>
      <c r="BU6" s="17">
        <v>38507.048942495414</v>
      </c>
      <c r="BV6" s="17">
        <v>2.6720069580000412</v>
      </c>
      <c r="BW6" s="100">
        <v>5451.6040880000055</v>
      </c>
      <c r="BX6" s="100">
        <v>193.21002068400236</v>
      </c>
      <c r="BY6" s="100">
        <v>37922.638441228577</v>
      </c>
      <c r="BZ6" s="100">
        <v>2.6100173616563351</v>
      </c>
      <c r="CA6" s="17">
        <v>4058.5456815200214</v>
      </c>
      <c r="CB6" s="17">
        <v>193.2219305540024</v>
      </c>
      <c r="CC6" s="17">
        <v>33170.519117141965</v>
      </c>
      <c r="CD6" s="17">
        <v>2.3665916673764995</v>
      </c>
      <c r="CE6" s="100">
        <v>3915.8357890460188</v>
      </c>
      <c r="CF6" s="100">
        <v>193.21002068400236</v>
      </c>
      <c r="CG6" s="100">
        <v>32682.381997635719</v>
      </c>
      <c r="CH6" s="100">
        <v>2.3135504257497095</v>
      </c>
      <c r="CI6" s="18"/>
      <c r="CJ6" s="17">
        <v>5477.4635179999441</v>
      </c>
      <c r="CK6" s="17">
        <v>175.51415759600326</v>
      </c>
      <c r="CL6" s="17">
        <v>36241.288127908658</v>
      </c>
      <c r="CM6" s="17">
        <v>2.4894076794173161</v>
      </c>
      <c r="CN6" s="100">
        <v>5253.8938969999517</v>
      </c>
      <c r="CO6" s="100">
        <v>175.50942077600342</v>
      </c>
      <c r="CP6" s="100">
        <v>35477.963599309762</v>
      </c>
      <c r="CQ6" s="100">
        <v>2.401434690967331</v>
      </c>
      <c r="CR6" s="17">
        <v>3396.659595369606</v>
      </c>
      <c r="CS6" s="17">
        <v>175.51415759600326</v>
      </c>
      <c r="CT6" s="17">
        <v>29141.293831344774</v>
      </c>
      <c r="CU6" s="17">
        <v>2.0848625169590953</v>
      </c>
      <c r="CV6" s="100">
        <v>3160.0967897224059</v>
      </c>
      <c r="CW6" s="100">
        <v>175.50942077600342</v>
      </c>
      <c r="CX6" s="100">
        <v>28333.634737683751</v>
      </c>
      <c r="CY6" s="100">
        <v>1.9950711941542119</v>
      </c>
      <c r="CZ6" s="18"/>
      <c r="DA6" s="17">
        <v>8511.1476999999832</v>
      </c>
      <c r="DB6" s="17">
        <v>170.87268302000282</v>
      </c>
      <c r="DC6" s="17">
        <v>46128.495815078226</v>
      </c>
      <c r="DD6" s="17">
        <v>3.3703436694492384</v>
      </c>
      <c r="DE6" s="100">
        <v>8164.1135399999866</v>
      </c>
      <c r="DF6" s="100">
        <v>170.871684970003</v>
      </c>
      <c r="DG6" s="100">
        <v>44944.266871375854</v>
      </c>
      <c r="DH6" s="100">
        <v>3.2377161347526431</v>
      </c>
      <c r="DI6" s="17">
        <v>5743.4101516560067</v>
      </c>
      <c r="DJ6" s="17">
        <v>170.87268302000282</v>
      </c>
      <c r="DK6" s="17">
        <v>36684.587816871812</v>
      </c>
      <c r="DL6" s="17">
        <v>2.8255451704866505</v>
      </c>
      <c r="DM6" s="100">
        <v>5396.6491689015766</v>
      </c>
      <c r="DN6" s="100">
        <v>170.871684970003</v>
      </c>
      <c r="DO6" s="100">
        <v>35501.290992176131</v>
      </c>
      <c r="DP6" s="100">
        <v>2.6935953274044739</v>
      </c>
      <c r="DQ6" s="18"/>
      <c r="DR6" s="17">
        <v>7749.8866020000205</v>
      </c>
      <c r="DS6" s="17">
        <v>177.07343050300361</v>
      </c>
      <c r="DT6" s="17">
        <v>44151.04112044871</v>
      </c>
      <c r="DU6" s="17">
        <v>3.2156664697599675</v>
      </c>
      <c r="DV6" s="100">
        <v>7403.3873220000551</v>
      </c>
      <c r="DW6" s="100">
        <v>177.07305758300342</v>
      </c>
      <c r="DX6" s="100">
        <v>42968.699775189612</v>
      </c>
      <c r="DY6" s="100">
        <v>3.0819640526833463</v>
      </c>
      <c r="DZ6" s="17">
        <v>5426.546323710395</v>
      </c>
      <c r="EA6" s="17">
        <v>177.07343050300361</v>
      </c>
      <c r="EB6" s="17">
        <v>36223.47882328555</v>
      </c>
      <c r="EC6" s="17">
        <v>2.7609409185452432</v>
      </c>
      <c r="ED6" s="100">
        <v>5069.9778312707958</v>
      </c>
      <c r="EE6" s="100">
        <v>177.07305758300342</v>
      </c>
      <c r="EF6" s="100">
        <v>35006.779915492676</v>
      </c>
      <c r="EG6" s="100">
        <v>2.6258267259995938</v>
      </c>
      <c r="EH6" s="18"/>
      <c r="EI6" s="17">
        <v>8422.7885819999974</v>
      </c>
      <c r="EJ6" s="17">
        <v>168.22860304200282</v>
      </c>
      <c r="EK6" s="17">
        <v>45562.594136385756</v>
      </c>
      <c r="EL6" s="17">
        <v>3.3174765810622415</v>
      </c>
      <c r="EM6" s="100">
        <v>8039.4220670000223</v>
      </c>
      <c r="EN6" s="100">
        <v>168.22767463200265</v>
      </c>
      <c r="EO6" s="100">
        <v>44254.401074893714</v>
      </c>
      <c r="EP6" s="100">
        <v>3.1707920275227517</v>
      </c>
      <c r="EQ6" s="17">
        <v>5506.8663550464207</v>
      </c>
      <c r="ER6" s="17">
        <v>168.22860304200282</v>
      </c>
      <c r="ES6" s="17">
        <v>35613.059268908379</v>
      </c>
      <c r="ET6" s="17">
        <v>2.7541560442545499</v>
      </c>
      <c r="EU6" s="100">
        <v>5117.7423179728048</v>
      </c>
      <c r="EV6" s="100">
        <v>168.22767463200265</v>
      </c>
      <c r="EW6" s="100">
        <v>34285.220736047988</v>
      </c>
      <c r="EX6" s="100">
        <v>2.6068248794603148</v>
      </c>
      <c r="EY6" s="18"/>
      <c r="EZ6" s="17">
        <v>9754.5499809999492</v>
      </c>
      <c r="FA6" s="17">
        <v>205.07229136300208</v>
      </c>
      <c r="FB6" s="17">
        <v>53791.119308469373</v>
      </c>
      <c r="FC6" s="17">
        <v>3.9106877514960452</v>
      </c>
      <c r="FD6" s="100">
        <v>9412.0392929999598</v>
      </c>
      <c r="FE6" s="100">
        <v>205.07103552300171</v>
      </c>
      <c r="FF6" s="100">
        <v>52622.299305517052</v>
      </c>
      <c r="FG6" s="100">
        <v>3.779666083864794</v>
      </c>
      <c r="FH6" s="17">
        <v>7546.5478779359728</v>
      </c>
      <c r="FI6" s="17">
        <v>205.07229136300208</v>
      </c>
      <c r="FJ6" s="17">
        <v>46257.107012520661</v>
      </c>
      <c r="FK6" s="17">
        <v>3.4786645393597282</v>
      </c>
      <c r="FL6" s="100">
        <v>7199.848407203981</v>
      </c>
      <c r="FM6" s="100">
        <v>205.07103552300171</v>
      </c>
      <c r="FN6" s="100">
        <v>45073.99429645716</v>
      </c>
      <c r="FO6" s="100">
        <v>3.3480138980144885</v>
      </c>
      <c r="FP6" s="18"/>
    </row>
    <row r="7" spans="2:172" ht="18">
      <c r="B7" s="4" t="str">
        <f>$B$58</f>
        <v>Ductless Variable Speed Heat Pump: 19 SEER, 11 HSPF</v>
      </c>
      <c r="C7" s="17">
        <v>5531.4795620000286</v>
      </c>
      <c r="D7" s="17">
        <v>206.44886875700237</v>
      </c>
      <c r="E7" s="17">
        <v>39519.06954838302</v>
      </c>
      <c r="F7" s="17">
        <v>2.6954510392852336</v>
      </c>
      <c r="G7" s="100">
        <v>5426.3766130000176</v>
      </c>
      <c r="H7" s="100">
        <v>206.43715227700227</v>
      </c>
      <c r="I7" s="100">
        <v>39159.271923982109</v>
      </c>
      <c r="J7" s="100">
        <v>2.6546915906553186</v>
      </c>
      <c r="K7" s="17">
        <v>4083.2585994283795</v>
      </c>
      <c r="L7" s="17">
        <v>206.44886875700237</v>
      </c>
      <c r="M7" s="17">
        <v>34577.536873153789</v>
      </c>
      <c r="N7" s="17">
        <v>2.4204764308450213</v>
      </c>
      <c r="O7" s="100">
        <v>3989.7039220083807</v>
      </c>
      <c r="P7" s="100">
        <v>206.43715227700227</v>
      </c>
      <c r="Q7" s="100">
        <v>34257.143568141903</v>
      </c>
      <c r="R7" s="100">
        <v>2.3835300776517001</v>
      </c>
      <c r="S7" s="18"/>
      <c r="T7" s="17">
        <v>5432.1327310000033</v>
      </c>
      <c r="U7" s="17">
        <v>188.83204080900225</v>
      </c>
      <c r="V7" s="17">
        <v>37418.401457654574</v>
      </c>
      <c r="W7" s="17">
        <v>2.5865548554200086</v>
      </c>
      <c r="X7" s="100">
        <v>5219.8095850000045</v>
      </c>
      <c r="Y7" s="100">
        <v>188.83051668900228</v>
      </c>
      <c r="Z7" s="100">
        <v>36693.772746262141</v>
      </c>
      <c r="AA7" s="100">
        <v>2.5070095834715374</v>
      </c>
      <c r="AB7" s="17">
        <v>3674.2032520372059</v>
      </c>
      <c r="AC7" s="17">
        <v>188.83204080900225</v>
      </c>
      <c r="AD7" s="17">
        <v>31420.099965306457</v>
      </c>
      <c r="AE7" s="17">
        <v>2.2336409828216341</v>
      </c>
      <c r="AF7" s="100">
        <v>3480.4774781194001</v>
      </c>
      <c r="AG7" s="100">
        <v>188.83051668900228</v>
      </c>
      <c r="AH7" s="100">
        <v>30758.928091090558</v>
      </c>
      <c r="AI7" s="100">
        <v>2.1596770425300744</v>
      </c>
      <c r="AJ7" s="18"/>
      <c r="AK7" s="17">
        <v>4507.0355490000247</v>
      </c>
      <c r="AL7" s="17">
        <v>189.5218042850025</v>
      </c>
      <c r="AM7" s="17">
        <v>34330.816706665195</v>
      </c>
      <c r="AN7" s="17">
        <v>2.2986483564192892</v>
      </c>
      <c r="AO7" s="100">
        <v>4384.4641169999968</v>
      </c>
      <c r="AP7" s="100">
        <v>189.52018291500269</v>
      </c>
      <c r="AQ7" s="100">
        <v>33912.423683680638</v>
      </c>
      <c r="AR7" s="100">
        <v>2.2535174715369313</v>
      </c>
      <c r="AS7" s="17">
        <v>3020.246805610414</v>
      </c>
      <c r="AT7" s="17">
        <v>189.5218042850025</v>
      </c>
      <c r="AU7" s="17">
        <v>29257.685363795768</v>
      </c>
      <c r="AV7" s="17">
        <v>2.0090020754780937</v>
      </c>
      <c r="AW7" s="100">
        <v>2926.0834192008233</v>
      </c>
      <c r="AX7" s="100">
        <v>189.52018291500269</v>
      </c>
      <c r="AY7" s="100">
        <v>28936.224569492166</v>
      </c>
      <c r="AZ7" s="100">
        <v>1.9732099408398465</v>
      </c>
      <c r="BA7" s="18"/>
      <c r="BB7" s="17">
        <v>5210.2347960000197</v>
      </c>
      <c r="BC7" s="17">
        <v>182.15798457800287</v>
      </c>
      <c r="BD7" s="17">
        <v>35993.849014623789</v>
      </c>
      <c r="BE7" s="17">
        <v>2.4985128802359209</v>
      </c>
      <c r="BF7" s="100">
        <v>4977.3430150000013</v>
      </c>
      <c r="BG7" s="100">
        <v>182.15689350800298</v>
      </c>
      <c r="BH7" s="100">
        <v>35199.080546002398</v>
      </c>
      <c r="BI7" s="100">
        <v>2.4061829163834187</v>
      </c>
      <c r="BJ7" s="17">
        <v>3412.0808905279823</v>
      </c>
      <c r="BK7" s="17">
        <v>182.15798457800287</v>
      </c>
      <c r="BL7" s="17">
        <v>29858.296147606437</v>
      </c>
      <c r="BM7" s="17">
        <v>2.135203940584359</v>
      </c>
      <c r="BN7" s="100">
        <v>3186.0388797599931</v>
      </c>
      <c r="BO7" s="100">
        <v>182.15689350800298</v>
      </c>
      <c r="BP7" s="100">
        <v>29086.900053984558</v>
      </c>
      <c r="BQ7" s="100">
        <v>2.0462837005299805</v>
      </c>
      <c r="BR7" s="18"/>
      <c r="BS7" s="17">
        <v>4704.3232320000234</v>
      </c>
      <c r="BT7" s="17">
        <v>193.21297568400217</v>
      </c>
      <c r="BU7" s="17">
        <v>35373.107041236777</v>
      </c>
      <c r="BV7" s="17">
        <v>2.3854177275340511</v>
      </c>
      <c r="BW7" s="100">
        <v>4595.7917360000647</v>
      </c>
      <c r="BX7" s="100">
        <v>193.21271878400233</v>
      </c>
      <c r="BY7" s="100">
        <v>35002.756692475494</v>
      </c>
      <c r="BZ7" s="100">
        <v>2.3461312120919251</v>
      </c>
      <c r="CA7" s="17">
        <v>3214.7380496059882</v>
      </c>
      <c r="CB7" s="17">
        <v>193.21297568400217</v>
      </c>
      <c r="CC7" s="17">
        <v>30290.433856982792</v>
      </c>
      <c r="CD7" s="17">
        <v>2.0982883310624478</v>
      </c>
      <c r="CE7" s="100">
        <v>3131.4911471619985</v>
      </c>
      <c r="CF7" s="100">
        <v>193.21271878400233</v>
      </c>
      <c r="CG7" s="100">
        <v>30006.358081277573</v>
      </c>
      <c r="CH7" s="100">
        <v>2.0671794391180347</v>
      </c>
      <c r="CI7" s="18"/>
      <c r="CJ7" s="17">
        <v>4731.6978839999574</v>
      </c>
      <c r="CK7" s="17">
        <v>175.50200210400337</v>
      </c>
      <c r="CL7" s="17">
        <v>33695.415828311947</v>
      </c>
      <c r="CM7" s="17">
        <v>2.2760546600455367</v>
      </c>
      <c r="CN7" s="100">
        <v>4502.4061189999693</v>
      </c>
      <c r="CO7" s="100">
        <v>175.50023315400335</v>
      </c>
      <c r="CP7" s="100">
        <v>32912.86333028489</v>
      </c>
      <c r="CQ7" s="100">
        <v>2.1882060818863653</v>
      </c>
      <c r="CR7" s="17">
        <v>2807.7413213679833</v>
      </c>
      <c r="CS7" s="17">
        <v>175.50200210400337</v>
      </c>
      <c r="CT7" s="17">
        <v>27130.606682692887</v>
      </c>
      <c r="CU7" s="17">
        <v>1.8974897132659829</v>
      </c>
      <c r="CV7" s="100">
        <v>2576.3546160336</v>
      </c>
      <c r="CW7" s="100">
        <v>175.50023315400335</v>
      </c>
      <c r="CX7" s="100">
        <v>26340.905954953225</v>
      </c>
      <c r="CY7" s="100">
        <v>1.8117059381307767</v>
      </c>
      <c r="CZ7" s="18"/>
      <c r="DA7" s="17">
        <v>6547.5950769999918</v>
      </c>
      <c r="DB7" s="17">
        <v>170.86803613900278</v>
      </c>
      <c r="DC7" s="17">
        <v>39428.114679935032</v>
      </c>
      <c r="DD7" s="17">
        <v>2.7997489647957092</v>
      </c>
      <c r="DE7" s="100">
        <v>6263.8451919999761</v>
      </c>
      <c r="DF7" s="100">
        <v>170.86833955900283</v>
      </c>
      <c r="DG7" s="100">
        <v>38459.950689331083</v>
      </c>
      <c r="DH7" s="100">
        <v>2.6908567284921432</v>
      </c>
      <c r="DI7" s="17">
        <v>4115.442717051993</v>
      </c>
      <c r="DJ7" s="17">
        <v>170.86803613900278</v>
      </c>
      <c r="DK7" s="17">
        <v>31129.270326462065</v>
      </c>
      <c r="DL7" s="17">
        <v>2.3106716922684241</v>
      </c>
      <c r="DM7" s="100">
        <v>3833.4324587783854</v>
      </c>
      <c r="DN7" s="100">
        <v>170.86833955900283</v>
      </c>
      <c r="DO7" s="100">
        <v>30167.042185796367</v>
      </c>
      <c r="DP7" s="100">
        <v>2.2033701530492449</v>
      </c>
      <c r="DQ7" s="18"/>
      <c r="DR7" s="17">
        <v>6045.3398810000344</v>
      </c>
      <c r="DS7" s="17">
        <v>177.06880443300324</v>
      </c>
      <c r="DT7" s="17">
        <v>38334.42646485578</v>
      </c>
      <c r="DU7" s="17">
        <v>2.7091940529595715</v>
      </c>
      <c r="DV7" s="100">
        <v>5760.8409980000351</v>
      </c>
      <c r="DW7" s="100">
        <v>177.06820915300312</v>
      </c>
      <c r="DX7" s="100">
        <v>37363.616918216154</v>
      </c>
      <c r="DY7" s="100">
        <v>2.598727514161157</v>
      </c>
      <c r="DZ7" s="17">
        <v>3978.145055940608</v>
      </c>
      <c r="EA7" s="17">
        <v>177.06880443300324</v>
      </c>
      <c r="EB7" s="17">
        <v>31280.86831447751</v>
      </c>
      <c r="EC7" s="17">
        <v>2.2980372881505482</v>
      </c>
      <c r="ED7" s="100">
        <v>3686.6622451150156</v>
      </c>
      <c r="EE7" s="100">
        <v>177.06820915300312</v>
      </c>
      <c r="EF7" s="100">
        <v>30286.22862834706</v>
      </c>
      <c r="EG7" s="100">
        <v>2.1869266836560652</v>
      </c>
      <c r="EH7" s="18"/>
      <c r="EI7" s="17">
        <v>6724.3498700000418</v>
      </c>
      <c r="EJ7" s="17">
        <v>168.22965461200263</v>
      </c>
      <c r="EK7" s="17">
        <v>39767.388626622211</v>
      </c>
      <c r="EL7" s="17">
        <v>2.8498283791971697</v>
      </c>
      <c r="EM7" s="100">
        <v>6310.5236620000333</v>
      </c>
      <c r="EN7" s="100">
        <v>168.22723428200271</v>
      </c>
      <c r="EO7" s="100">
        <v>38355.113636257069</v>
      </c>
      <c r="EP7" s="100">
        <v>2.6888411635465248</v>
      </c>
      <c r="EQ7" s="17">
        <v>4207.6577140207801</v>
      </c>
      <c r="ER7" s="17">
        <v>168.22965461200263</v>
      </c>
      <c r="ES7" s="17">
        <v>31180.08265351913</v>
      </c>
      <c r="ET7" s="17">
        <v>2.3480951881102494</v>
      </c>
      <c r="EU7" s="100">
        <v>3781.9287084143957</v>
      </c>
      <c r="EV7" s="100">
        <v>168.22723428200271</v>
      </c>
      <c r="EW7" s="100">
        <v>29727.193651329369</v>
      </c>
      <c r="EX7" s="100">
        <v>2.1856683020783572</v>
      </c>
      <c r="EY7" s="18"/>
      <c r="EZ7" s="17">
        <v>7251.6504290000012</v>
      </c>
      <c r="FA7" s="17">
        <v>205.07066144500178</v>
      </c>
      <c r="FB7" s="17">
        <v>45250.712639308244</v>
      </c>
      <c r="FC7" s="17">
        <v>3.178614524482597</v>
      </c>
      <c r="FD7" s="100">
        <v>7027.0056710000363</v>
      </c>
      <c r="FE7" s="100">
        <v>205.07574174500192</v>
      </c>
      <c r="FF7" s="100">
        <v>44484.701304746253</v>
      </c>
      <c r="FG7" s="100">
        <v>3.0925483466528791</v>
      </c>
      <c r="FH7" s="17">
        <v>5300.1796806119974</v>
      </c>
      <c r="FI7" s="17">
        <v>205.07066144500178</v>
      </c>
      <c r="FJ7" s="17">
        <v>38592.021239903595</v>
      </c>
      <c r="FK7" s="17">
        <v>2.7931424227525814</v>
      </c>
      <c r="FL7" s="100">
        <v>5082.9364819820003</v>
      </c>
      <c r="FM7" s="100">
        <v>205.07574174500192</v>
      </c>
      <c r="FN7" s="100">
        <v>37851.265062130253</v>
      </c>
      <c r="FO7" s="100">
        <v>2.7107890813107183</v>
      </c>
      <c r="FP7" s="18"/>
    </row>
    <row r="8" spans="2:172" ht="18">
      <c r="B8" s="4">
        <f>$B$59</f>
        <v>0</v>
      </c>
      <c r="C8" s="17"/>
      <c r="D8" s="17"/>
      <c r="E8" s="17"/>
      <c r="F8" s="17"/>
      <c r="G8" s="100"/>
      <c r="H8" s="100"/>
      <c r="I8" s="100"/>
      <c r="J8" s="100"/>
      <c r="K8" s="17"/>
      <c r="L8" s="17"/>
      <c r="M8" s="17"/>
      <c r="N8" s="17"/>
      <c r="O8" s="100"/>
      <c r="P8" s="100"/>
      <c r="Q8" s="100"/>
      <c r="R8" s="100"/>
      <c r="S8" s="18"/>
      <c r="T8" s="17"/>
      <c r="U8" s="17"/>
      <c r="V8" s="17"/>
      <c r="W8" s="17"/>
      <c r="X8" s="100"/>
      <c r="Y8" s="100"/>
      <c r="Z8" s="100"/>
      <c r="AA8" s="100"/>
      <c r="AB8" s="17"/>
      <c r="AC8" s="17"/>
      <c r="AD8" s="17"/>
      <c r="AE8" s="17"/>
      <c r="AF8" s="100"/>
      <c r="AG8" s="100"/>
      <c r="AH8" s="100"/>
      <c r="AI8" s="100"/>
      <c r="AJ8" s="18"/>
      <c r="AK8" s="17"/>
      <c r="AL8" s="17"/>
      <c r="AM8" s="17"/>
      <c r="AN8" s="17"/>
      <c r="AO8" s="100"/>
      <c r="AP8" s="100"/>
      <c r="AQ8" s="100"/>
      <c r="AR8" s="100"/>
      <c r="AS8" s="17"/>
      <c r="AT8" s="17"/>
      <c r="AU8" s="17"/>
      <c r="AV8" s="17"/>
      <c r="AW8" s="100"/>
      <c r="AX8" s="100"/>
      <c r="AY8" s="100"/>
      <c r="AZ8" s="100"/>
      <c r="BA8" s="18"/>
      <c r="BB8" s="17"/>
      <c r="BC8" s="17"/>
      <c r="BD8" s="17"/>
      <c r="BE8" s="17"/>
      <c r="BF8" s="100"/>
      <c r="BG8" s="100"/>
      <c r="BH8" s="100"/>
      <c r="BI8" s="100"/>
      <c r="BJ8" s="17"/>
      <c r="BK8" s="17"/>
      <c r="BL8" s="17"/>
      <c r="BM8" s="17"/>
      <c r="BN8" s="100"/>
      <c r="BO8" s="100"/>
      <c r="BP8" s="100"/>
      <c r="BQ8" s="100"/>
      <c r="BR8" s="18"/>
      <c r="BS8" s="17"/>
      <c r="BT8" s="17"/>
      <c r="BU8" s="17"/>
      <c r="BV8" s="17"/>
      <c r="BW8" s="100"/>
      <c r="BX8" s="100"/>
      <c r="BY8" s="100"/>
      <c r="BZ8" s="100"/>
      <c r="CA8" s="17"/>
      <c r="CB8" s="17"/>
      <c r="CC8" s="17"/>
      <c r="CD8" s="17"/>
      <c r="CE8" s="100"/>
      <c r="CF8" s="100"/>
      <c r="CG8" s="100"/>
      <c r="CH8" s="100"/>
      <c r="CI8" s="18"/>
      <c r="CJ8" s="17"/>
      <c r="CK8" s="17"/>
      <c r="CL8" s="17"/>
      <c r="CM8" s="17"/>
      <c r="CN8" s="100"/>
      <c r="CO8" s="100"/>
      <c r="CP8" s="100"/>
      <c r="CQ8" s="100"/>
      <c r="CR8" s="17"/>
      <c r="CS8" s="17"/>
      <c r="CT8" s="17"/>
      <c r="CU8" s="17"/>
      <c r="CV8" s="100"/>
      <c r="CW8" s="100"/>
      <c r="CX8" s="100"/>
      <c r="CY8" s="100"/>
      <c r="CZ8" s="18"/>
      <c r="DA8" s="17"/>
      <c r="DB8" s="17"/>
      <c r="DC8" s="17"/>
      <c r="DD8" s="17"/>
      <c r="DE8" s="100"/>
      <c r="DF8" s="100"/>
      <c r="DG8" s="100"/>
      <c r="DH8" s="100"/>
      <c r="DI8" s="17"/>
      <c r="DJ8" s="17"/>
      <c r="DK8" s="17"/>
      <c r="DL8" s="17"/>
      <c r="DM8" s="100"/>
      <c r="DN8" s="100"/>
      <c r="DO8" s="100"/>
      <c r="DP8" s="100"/>
      <c r="DQ8" s="18"/>
      <c r="DR8" s="17"/>
      <c r="DS8" s="17"/>
      <c r="DT8" s="17"/>
      <c r="DU8" s="17"/>
      <c r="DV8" s="100"/>
      <c r="DW8" s="100"/>
      <c r="DX8" s="100"/>
      <c r="DY8" s="100"/>
      <c r="DZ8" s="17"/>
      <c r="EA8" s="17"/>
      <c r="EB8" s="17"/>
      <c r="EC8" s="17"/>
      <c r="ED8" s="100"/>
      <c r="EE8" s="100"/>
      <c r="EF8" s="100"/>
      <c r="EG8" s="100"/>
      <c r="EH8" s="18"/>
      <c r="EI8" s="17"/>
      <c r="EJ8" s="17"/>
      <c r="EK8" s="17"/>
      <c r="EL8" s="17"/>
      <c r="EM8" s="100"/>
      <c r="EN8" s="100"/>
      <c r="EO8" s="100"/>
      <c r="EP8" s="100"/>
      <c r="EQ8" s="17"/>
      <c r="ER8" s="17"/>
      <c r="ES8" s="17"/>
      <c r="ET8" s="17"/>
      <c r="EU8" s="100"/>
      <c r="EV8" s="100"/>
      <c r="EW8" s="100"/>
      <c r="EX8" s="100"/>
      <c r="EY8" s="18"/>
      <c r="EZ8" s="17"/>
      <c r="FA8" s="17"/>
      <c r="FB8" s="17"/>
      <c r="FC8" s="17"/>
      <c r="FD8" s="100"/>
      <c r="FE8" s="100"/>
      <c r="FF8" s="100"/>
      <c r="FG8" s="100"/>
      <c r="FH8" s="17"/>
      <c r="FI8" s="17"/>
      <c r="FJ8" s="17"/>
      <c r="FK8" s="17"/>
      <c r="FL8" s="100"/>
      <c r="FM8" s="100"/>
      <c r="FN8" s="100"/>
      <c r="FO8" s="100"/>
      <c r="FP8" s="18"/>
    </row>
    <row r="9" spans="2:172" ht="18">
      <c r="B9" s="4">
        <f>$B$60</f>
        <v>0</v>
      </c>
      <c r="C9" s="17"/>
      <c r="D9" s="17"/>
      <c r="E9" s="17"/>
      <c r="F9" s="17"/>
      <c r="G9" s="100"/>
      <c r="H9" s="100"/>
      <c r="I9" s="100"/>
      <c r="J9" s="100"/>
      <c r="K9" s="17"/>
      <c r="L9" s="17"/>
      <c r="M9" s="17"/>
      <c r="N9" s="17"/>
      <c r="O9" s="100"/>
      <c r="P9" s="100"/>
      <c r="Q9" s="100"/>
      <c r="R9" s="100"/>
      <c r="S9" s="18"/>
      <c r="T9" s="17"/>
      <c r="U9" s="17"/>
      <c r="V9" s="17"/>
      <c r="W9" s="17"/>
      <c r="X9" s="100"/>
      <c r="Y9" s="100"/>
      <c r="Z9" s="100"/>
      <c r="AA9" s="100"/>
      <c r="AB9" s="17"/>
      <c r="AC9" s="17"/>
      <c r="AD9" s="17"/>
      <c r="AE9" s="17"/>
      <c r="AF9" s="100"/>
      <c r="AG9" s="100"/>
      <c r="AH9" s="100"/>
      <c r="AI9" s="100"/>
      <c r="AJ9" s="18"/>
      <c r="AK9" s="17"/>
      <c r="AL9" s="17"/>
      <c r="AM9" s="17"/>
      <c r="AN9" s="17"/>
      <c r="AO9" s="100"/>
      <c r="AP9" s="100"/>
      <c r="AQ9" s="100"/>
      <c r="AR9" s="100"/>
      <c r="AS9" s="17"/>
      <c r="AT9" s="17"/>
      <c r="AU9" s="17"/>
      <c r="AV9" s="17"/>
      <c r="AW9" s="100"/>
      <c r="AX9" s="100"/>
      <c r="AY9" s="100"/>
      <c r="AZ9" s="100"/>
      <c r="BA9" s="18"/>
      <c r="BB9" s="17"/>
      <c r="BC9" s="17"/>
      <c r="BD9" s="17"/>
      <c r="BE9" s="17"/>
      <c r="BF9" s="100"/>
      <c r="BG9" s="100"/>
      <c r="BH9" s="100"/>
      <c r="BI9" s="100"/>
      <c r="BJ9" s="17"/>
      <c r="BK9" s="17"/>
      <c r="BL9" s="17"/>
      <c r="BM9" s="17"/>
      <c r="BN9" s="100"/>
      <c r="BO9" s="100"/>
      <c r="BP9" s="100"/>
      <c r="BQ9" s="100"/>
      <c r="BR9" s="18"/>
      <c r="BS9" s="17"/>
      <c r="BT9" s="17"/>
      <c r="BU9" s="17"/>
      <c r="BV9" s="17"/>
      <c r="BW9" s="100"/>
      <c r="BX9" s="100"/>
      <c r="BY9" s="100"/>
      <c r="BZ9" s="100"/>
      <c r="CA9" s="17"/>
      <c r="CB9" s="17"/>
      <c r="CC9" s="17"/>
      <c r="CD9" s="17"/>
      <c r="CE9" s="100"/>
      <c r="CF9" s="100"/>
      <c r="CG9" s="100"/>
      <c r="CH9" s="100"/>
      <c r="CI9" s="18"/>
      <c r="CJ9" s="17"/>
      <c r="CK9" s="17"/>
      <c r="CL9" s="17"/>
      <c r="CM9" s="17"/>
      <c r="CN9" s="100"/>
      <c r="CO9" s="100"/>
      <c r="CP9" s="100"/>
      <c r="CQ9" s="100"/>
      <c r="CR9" s="17"/>
      <c r="CS9" s="17"/>
      <c r="CT9" s="17"/>
      <c r="CU9" s="17"/>
      <c r="CV9" s="100"/>
      <c r="CW9" s="100"/>
      <c r="CX9" s="100"/>
      <c r="CY9" s="100"/>
      <c r="CZ9" s="18"/>
      <c r="DA9" s="17"/>
      <c r="DB9" s="17"/>
      <c r="DC9" s="17"/>
      <c r="DD9" s="17"/>
      <c r="DE9" s="100"/>
      <c r="DF9" s="100"/>
      <c r="DG9" s="100"/>
      <c r="DH9" s="100"/>
      <c r="DI9" s="17"/>
      <c r="DJ9" s="17"/>
      <c r="DK9" s="17"/>
      <c r="DL9" s="17"/>
      <c r="DM9" s="100"/>
      <c r="DN9" s="100"/>
      <c r="DO9" s="100"/>
      <c r="DP9" s="100"/>
      <c r="DQ9" s="18"/>
      <c r="DR9" s="17"/>
      <c r="DS9" s="17"/>
      <c r="DT9" s="17"/>
      <c r="DU9" s="17"/>
      <c r="DV9" s="100"/>
      <c r="DW9" s="100"/>
      <c r="DX9" s="100"/>
      <c r="DY9" s="100"/>
      <c r="DZ9" s="17"/>
      <c r="EA9" s="17"/>
      <c r="EB9" s="17"/>
      <c r="EC9" s="17"/>
      <c r="ED9" s="100"/>
      <c r="EE9" s="100"/>
      <c r="EF9" s="100"/>
      <c r="EG9" s="100"/>
      <c r="EH9" s="18"/>
      <c r="EI9" s="17"/>
      <c r="EJ9" s="17"/>
      <c r="EK9" s="17"/>
      <c r="EL9" s="17"/>
      <c r="EM9" s="100"/>
      <c r="EN9" s="100"/>
      <c r="EO9" s="100"/>
      <c r="EP9" s="100"/>
      <c r="EQ9" s="17"/>
      <c r="ER9" s="17"/>
      <c r="ES9" s="17"/>
      <c r="ET9" s="17"/>
      <c r="EU9" s="100"/>
      <c r="EV9" s="100"/>
      <c r="EW9" s="100"/>
      <c r="EX9" s="100"/>
      <c r="EY9" s="18"/>
      <c r="EZ9" s="17"/>
      <c r="FA9" s="17"/>
      <c r="FB9" s="17"/>
      <c r="FC9" s="17"/>
      <c r="FD9" s="100"/>
      <c r="FE9" s="100"/>
      <c r="FF9" s="100"/>
      <c r="FG9" s="100"/>
      <c r="FH9" s="17"/>
      <c r="FI9" s="17"/>
      <c r="FJ9" s="17"/>
      <c r="FK9" s="17"/>
      <c r="FL9" s="100"/>
      <c r="FM9" s="100"/>
      <c r="FN9" s="100"/>
      <c r="FO9" s="100"/>
      <c r="FP9" s="18"/>
    </row>
    <row r="10" spans="2:172" ht="18">
      <c r="B10" s="4">
        <f>$B$61</f>
        <v>0</v>
      </c>
      <c r="C10" s="17"/>
      <c r="D10" s="17"/>
      <c r="E10" s="17"/>
      <c r="F10" s="17"/>
      <c r="G10" s="100"/>
      <c r="H10" s="100"/>
      <c r="I10" s="100"/>
      <c r="J10" s="100"/>
      <c r="K10" s="17"/>
      <c r="L10" s="17"/>
      <c r="M10" s="17"/>
      <c r="N10" s="17"/>
      <c r="O10" s="100"/>
      <c r="P10" s="100"/>
      <c r="Q10" s="100"/>
      <c r="R10" s="100"/>
      <c r="S10" s="18"/>
      <c r="T10" s="17"/>
      <c r="U10" s="17"/>
      <c r="V10" s="17"/>
      <c r="W10" s="17"/>
      <c r="X10" s="100"/>
      <c r="Y10" s="100"/>
      <c r="Z10" s="100"/>
      <c r="AA10" s="100"/>
      <c r="AB10" s="17"/>
      <c r="AC10" s="17"/>
      <c r="AD10" s="17"/>
      <c r="AE10" s="17"/>
      <c r="AF10" s="100"/>
      <c r="AG10" s="100"/>
      <c r="AH10" s="100"/>
      <c r="AI10" s="100"/>
      <c r="AJ10" s="18"/>
      <c r="AK10" s="17"/>
      <c r="AL10" s="17"/>
      <c r="AM10" s="17"/>
      <c r="AN10" s="17"/>
      <c r="AO10" s="100"/>
      <c r="AP10" s="100"/>
      <c r="AQ10" s="100"/>
      <c r="AR10" s="100"/>
      <c r="AS10" s="17"/>
      <c r="AT10" s="17"/>
      <c r="AU10" s="17"/>
      <c r="AV10" s="17"/>
      <c r="AW10" s="100"/>
      <c r="AX10" s="100"/>
      <c r="AY10" s="100"/>
      <c r="AZ10" s="100"/>
      <c r="BA10" s="18"/>
      <c r="BB10" s="17"/>
      <c r="BC10" s="17"/>
      <c r="BD10" s="17"/>
      <c r="BE10" s="17"/>
      <c r="BF10" s="100"/>
      <c r="BG10" s="100"/>
      <c r="BH10" s="100"/>
      <c r="BI10" s="100"/>
      <c r="BJ10" s="17"/>
      <c r="BK10" s="17"/>
      <c r="BL10" s="17"/>
      <c r="BM10" s="17"/>
      <c r="BN10" s="100"/>
      <c r="BO10" s="100"/>
      <c r="BP10" s="100"/>
      <c r="BQ10" s="100"/>
      <c r="BR10" s="18"/>
      <c r="BS10" s="17"/>
      <c r="BT10" s="17"/>
      <c r="BU10" s="17"/>
      <c r="BV10" s="17"/>
      <c r="BW10" s="100"/>
      <c r="BX10" s="100"/>
      <c r="BY10" s="100"/>
      <c r="BZ10" s="100"/>
      <c r="CA10" s="17"/>
      <c r="CB10" s="17"/>
      <c r="CC10" s="17"/>
      <c r="CD10" s="17"/>
      <c r="CE10" s="100"/>
      <c r="CF10" s="100"/>
      <c r="CG10" s="100"/>
      <c r="CH10" s="100"/>
      <c r="CI10" s="18"/>
      <c r="CJ10" s="17"/>
      <c r="CK10" s="17"/>
      <c r="CL10" s="17"/>
      <c r="CM10" s="17"/>
      <c r="CN10" s="100"/>
      <c r="CO10" s="100"/>
      <c r="CP10" s="100"/>
      <c r="CQ10" s="100"/>
      <c r="CR10" s="17"/>
      <c r="CS10" s="17"/>
      <c r="CT10" s="17"/>
      <c r="CU10" s="17"/>
      <c r="CV10" s="100"/>
      <c r="CW10" s="100"/>
      <c r="CX10" s="100"/>
      <c r="CY10" s="100"/>
      <c r="CZ10" s="18"/>
      <c r="DA10" s="17"/>
      <c r="DB10" s="17"/>
      <c r="DC10" s="17"/>
      <c r="DD10" s="17"/>
      <c r="DE10" s="100"/>
      <c r="DF10" s="100"/>
      <c r="DG10" s="100"/>
      <c r="DH10" s="100"/>
      <c r="DI10" s="17"/>
      <c r="DJ10" s="17"/>
      <c r="DK10" s="17"/>
      <c r="DL10" s="17"/>
      <c r="DM10" s="100"/>
      <c r="DN10" s="100"/>
      <c r="DO10" s="100"/>
      <c r="DP10" s="100"/>
      <c r="DQ10" s="18"/>
      <c r="DR10" s="17"/>
      <c r="DS10" s="17"/>
      <c r="DT10" s="17"/>
      <c r="DU10" s="17"/>
      <c r="DV10" s="100"/>
      <c r="DW10" s="100"/>
      <c r="DX10" s="100"/>
      <c r="DY10" s="100"/>
      <c r="DZ10" s="17"/>
      <c r="EA10" s="17"/>
      <c r="EB10" s="17"/>
      <c r="EC10" s="17"/>
      <c r="ED10" s="100"/>
      <c r="EE10" s="100"/>
      <c r="EF10" s="100"/>
      <c r="EG10" s="100"/>
      <c r="EH10" s="18"/>
      <c r="EI10" s="17"/>
      <c r="EJ10" s="17"/>
      <c r="EK10" s="17"/>
      <c r="EL10" s="17"/>
      <c r="EM10" s="100"/>
      <c r="EN10" s="100"/>
      <c r="EO10" s="100"/>
      <c r="EP10" s="100"/>
      <c r="EQ10" s="17"/>
      <c r="ER10" s="17"/>
      <c r="ES10" s="17"/>
      <c r="ET10" s="17"/>
      <c r="EU10" s="100"/>
      <c r="EV10" s="100"/>
      <c r="EW10" s="100"/>
      <c r="EX10" s="100"/>
      <c r="EY10" s="18"/>
      <c r="EZ10" s="17"/>
      <c r="FA10" s="17"/>
      <c r="FB10" s="17"/>
      <c r="FC10" s="17"/>
      <c r="FD10" s="100"/>
      <c r="FE10" s="100"/>
      <c r="FF10" s="100"/>
      <c r="FG10" s="100"/>
      <c r="FH10" s="17"/>
      <c r="FI10" s="17"/>
      <c r="FJ10" s="17"/>
      <c r="FK10" s="17"/>
      <c r="FL10" s="100"/>
      <c r="FM10" s="100"/>
      <c r="FN10" s="100"/>
      <c r="FO10" s="100"/>
      <c r="FP10" s="18"/>
    </row>
    <row r="11" spans="2:172" ht="18">
      <c r="B11" s="4">
        <f>$B$62</f>
        <v>0</v>
      </c>
      <c r="C11" s="17"/>
      <c r="D11" s="17"/>
      <c r="E11" s="17"/>
      <c r="F11" s="17"/>
      <c r="G11" s="100"/>
      <c r="H11" s="100"/>
      <c r="I11" s="100"/>
      <c r="J11" s="100"/>
      <c r="K11" s="17"/>
      <c r="L11" s="17"/>
      <c r="M11" s="17"/>
      <c r="N11" s="17"/>
      <c r="O11" s="100"/>
      <c r="P11" s="100"/>
      <c r="Q11" s="100"/>
      <c r="R11" s="100"/>
      <c r="S11" s="18"/>
      <c r="T11" s="17"/>
      <c r="U11" s="17"/>
      <c r="V11" s="17"/>
      <c r="W11" s="17"/>
      <c r="X11" s="100"/>
      <c r="Y11" s="100"/>
      <c r="Z11" s="100"/>
      <c r="AA11" s="100"/>
      <c r="AB11" s="17"/>
      <c r="AC11" s="17"/>
      <c r="AD11" s="17"/>
      <c r="AE11" s="17"/>
      <c r="AF11" s="100"/>
      <c r="AG11" s="100"/>
      <c r="AH11" s="100"/>
      <c r="AI11" s="100"/>
      <c r="AJ11" s="18"/>
      <c r="AK11" s="17"/>
      <c r="AL11" s="17"/>
      <c r="AM11" s="17"/>
      <c r="AN11" s="17"/>
      <c r="AO11" s="100"/>
      <c r="AP11" s="100"/>
      <c r="AQ11" s="100"/>
      <c r="AR11" s="100"/>
      <c r="AS11" s="17"/>
      <c r="AT11" s="17"/>
      <c r="AU11" s="17"/>
      <c r="AV11" s="17"/>
      <c r="AW11" s="100"/>
      <c r="AX11" s="100"/>
      <c r="AY11" s="100"/>
      <c r="AZ11" s="100"/>
      <c r="BA11" s="18"/>
      <c r="BB11" s="17"/>
      <c r="BC11" s="17"/>
      <c r="BD11" s="17"/>
      <c r="BE11" s="17"/>
      <c r="BF11" s="100"/>
      <c r="BG11" s="100"/>
      <c r="BH11" s="100"/>
      <c r="BI11" s="100"/>
      <c r="BJ11" s="17"/>
      <c r="BK11" s="17"/>
      <c r="BL11" s="17"/>
      <c r="BM11" s="17"/>
      <c r="BN11" s="100"/>
      <c r="BO11" s="100"/>
      <c r="BP11" s="100"/>
      <c r="BQ11" s="100"/>
      <c r="BR11" s="18"/>
      <c r="BS11" s="17"/>
      <c r="BT11" s="17"/>
      <c r="BU11" s="17"/>
      <c r="BV11" s="17"/>
      <c r="BW11" s="100"/>
      <c r="BX11" s="100"/>
      <c r="BY11" s="100"/>
      <c r="BZ11" s="100"/>
      <c r="CA11" s="17"/>
      <c r="CB11" s="17"/>
      <c r="CC11" s="17"/>
      <c r="CD11" s="17"/>
      <c r="CE11" s="100"/>
      <c r="CF11" s="100"/>
      <c r="CG11" s="100"/>
      <c r="CH11" s="100"/>
      <c r="CI11" s="18"/>
      <c r="CJ11" s="17"/>
      <c r="CK11" s="17"/>
      <c r="CL11" s="17"/>
      <c r="CM11" s="17"/>
      <c r="CN11" s="100"/>
      <c r="CO11" s="100"/>
      <c r="CP11" s="100"/>
      <c r="CQ11" s="100"/>
      <c r="CR11" s="17"/>
      <c r="CS11" s="17"/>
      <c r="CT11" s="17"/>
      <c r="CU11" s="17"/>
      <c r="CV11" s="100"/>
      <c r="CW11" s="100"/>
      <c r="CX11" s="100"/>
      <c r="CY11" s="100"/>
      <c r="CZ11" s="18"/>
      <c r="DA11" s="17"/>
      <c r="DB11" s="17"/>
      <c r="DC11" s="17"/>
      <c r="DD11" s="17"/>
      <c r="DE11" s="100"/>
      <c r="DF11" s="100"/>
      <c r="DG11" s="100"/>
      <c r="DH11" s="100"/>
      <c r="DI11" s="17"/>
      <c r="DJ11" s="17"/>
      <c r="DK11" s="17"/>
      <c r="DL11" s="17"/>
      <c r="DM11" s="100"/>
      <c r="DN11" s="100"/>
      <c r="DO11" s="100"/>
      <c r="DP11" s="100"/>
      <c r="DQ11" s="18"/>
      <c r="DR11" s="17"/>
      <c r="DS11" s="17"/>
      <c r="DT11" s="17"/>
      <c r="DU11" s="17"/>
      <c r="DV11" s="100"/>
      <c r="DW11" s="100"/>
      <c r="DX11" s="100"/>
      <c r="DY11" s="100"/>
      <c r="DZ11" s="17"/>
      <c r="EA11" s="17"/>
      <c r="EB11" s="17"/>
      <c r="EC11" s="17"/>
      <c r="ED11" s="100"/>
      <c r="EE11" s="100"/>
      <c r="EF11" s="100"/>
      <c r="EG11" s="100"/>
      <c r="EH11" s="18"/>
      <c r="EI11" s="17"/>
      <c r="EJ11" s="17"/>
      <c r="EK11" s="17"/>
      <c r="EL11" s="17"/>
      <c r="EM11" s="100"/>
      <c r="EN11" s="100"/>
      <c r="EO11" s="100"/>
      <c r="EP11" s="100"/>
      <c r="EQ11" s="17"/>
      <c r="ER11" s="17"/>
      <c r="ES11" s="17"/>
      <c r="ET11" s="17"/>
      <c r="EU11" s="100"/>
      <c r="EV11" s="100"/>
      <c r="EW11" s="100"/>
      <c r="EX11" s="100"/>
      <c r="EY11" s="18"/>
      <c r="EZ11" s="17"/>
      <c r="FA11" s="17"/>
      <c r="FB11" s="17"/>
      <c r="FC11" s="17"/>
      <c r="FD11" s="100"/>
      <c r="FE11" s="100"/>
      <c r="FF11" s="100"/>
      <c r="FG11" s="100"/>
      <c r="FH11" s="17"/>
      <c r="FI11" s="17"/>
      <c r="FJ11" s="17"/>
      <c r="FK11" s="17"/>
      <c r="FL11" s="100"/>
      <c r="FM11" s="100"/>
      <c r="FN11" s="100"/>
      <c r="FO11" s="100"/>
      <c r="FP11" s="18"/>
    </row>
    <row r="12" spans="2:172" ht="18">
      <c r="B12" s="4">
        <f>$B$63</f>
        <v>0</v>
      </c>
      <c r="C12" s="17"/>
      <c r="D12" s="17"/>
      <c r="E12" s="17"/>
      <c r="F12" s="17"/>
      <c r="G12" s="100"/>
      <c r="H12" s="100"/>
      <c r="I12" s="100"/>
      <c r="J12" s="100"/>
      <c r="K12" s="17"/>
      <c r="L12" s="17"/>
      <c r="M12" s="17"/>
      <c r="N12" s="17"/>
      <c r="O12" s="100"/>
      <c r="P12" s="100"/>
      <c r="Q12" s="100"/>
      <c r="R12" s="100"/>
      <c r="S12" s="18"/>
      <c r="T12" s="17"/>
      <c r="U12" s="17"/>
      <c r="V12" s="17"/>
      <c r="W12" s="17"/>
      <c r="X12" s="100"/>
      <c r="Y12" s="100"/>
      <c r="Z12" s="100"/>
      <c r="AA12" s="100"/>
      <c r="AB12" s="17"/>
      <c r="AC12" s="17"/>
      <c r="AD12" s="17"/>
      <c r="AE12" s="17"/>
      <c r="AF12" s="100"/>
      <c r="AG12" s="100"/>
      <c r="AH12" s="100"/>
      <c r="AI12" s="100"/>
      <c r="AJ12" s="18"/>
      <c r="AK12" s="17"/>
      <c r="AL12" s="17"/>
      <c r="AM12" s="17"/>
      <c r="AN12" s="17"/>
      <c r="AO12" s="100"/>
      <c r="AP12" s="100"/>
      <c r="AQ12" s="100"/>
      <c r="AR12" s="100"/>
      <c r="AS12" s="17"/>
      <c r="AT12" s="17"/>
      <c r="AU12" s="17"/>
      <c r="AV12" s="17"/>
      <c r="AW12" s="100"/>
      <c r="AX12" s="100"/>
      <c r="AY12" s="100"/>
      <c r="AZ12" s="100"/>
      <c r="BA12" s="18"/>
      <c r="BB12" s="17"/>
      <c r="BC12" s="17"/>
      <c r="BD12" s="17"/>
      <c r="BE12" s="17"/>
      <c r="BF12" s="100"/>
      <c r="BG12" s="100"/>
      <c r="BH12" s="100"/>
      <c r="BI12" s="100"/>
      <c r="BJ12" s="17"/>
      <c r="BK12" s="17"/>
      <c r="BL12" s="17"/>
      <c r="BM12" s="17"/>
      <c r="BN12" s="100"/>
      <c r="BO12" s="100"/>
      <c r="BP12" s="100"/>
      <c r="BQ12" s="100"/>
      <c r="BR12" s="18"/>
      <c r="BS12" s="17"/>
      <c r="BT12" s="17"/>
      <c r="BU12" s="17"/>
      <c r="BV12" s="17"/>
      <c r="BW12" s="100"/>
      <c r="BX12" s="100"/>
      <c r="BY12" s="100"/>
      <c r="BZ12" s="100"/>
      <c r="CA12" s="17"/>
      <c r="CB12" s="17"/>
      <c r="CC12" s="17"/>
      <c r="CD12" s="17"/>
      <c r="CE12" s="100"/>
      <c r="CF12" s="100"/>
      <c r="CG12" s="100"/>
      <c r="CH12" s="100"/>
      <c r="CI12" s="18"/>
      <c r="CJ12" s="17"/>
      <c r="CK12" s="17"/>
      <c r="CL12" s="17"/>
      <c r="CM12" s="17"/>
      <c r="CN12" s="100"/>
      <c r="CO12" s="100"/>
      <c r="CP12" s="100"/>
      <c r="CQ12" s="100"/>
      <c r="CR12" s="17"/>
      <c r="CS12" s="17"/>
      <c r="CT12" s="17"/>
      <c r="CU12" s="17"/>
      <c r="CV12" s="100"/>
      <c r="CW12" s="100"/>
      <c r="CX12" s="100"/>
      <c r="CY12" s="100"/>
      <c r="CZ12" s="18"/>
      <c r="DA12" s="17"/>
      <c r="DB12" s="17"/>
      <c r="DC12" s="17"/>
      <c r="DD12" s="17"/>
      <c r="DE12" s="100"/>
      <c r="DF12" s="100"/>
      <c r="DG12" s="100"/>
      <c r="DH12" s="100"/>
      <c r="DI12" s="17"/>
      <c r="DJ12" s="17"/>
      <c r="DK12" s="17"/>
      <c r="DL12" s="17"/>
      <c r="DM12" s="100"/>
      <c r="DN12" s="100"/>
      <c r="DO12" s="100"/>
      <c r="DP12" s="100"/>
      <c r="DQ12" s="18"/>
      <c r="DR12" s="17"/>
      <c r="DS12" s="17"/>
      <c r="DT12" s="17"/>
      <c r="DU12" s="17"/>
      <c r="DV12" s="100"/>
      <c r="DW12" s="100"/>
      <c r="DX12" s="100"/>
      <c r="DY12" s="100"/>
      <c r="DZ12" s="17"/>
      <c r="EA12" s="17"/>
      <c r="EB12" s="17"/>
      <c r="EC12" s="17"/>
      <c r="ED12" s="100"/>
      <c r="EE12" s="100"/>
      <c r="EF12" s="100"/>
      <c r="EG12" s="100"/>
      <c r="EH12" s="18"/>
      <c r="EI12" s="17"/>
      <c r="EJ12" s="17"/>
      <c r="EK12" s="17"/>
      <c r="EL12" s="17"/>
      <c r="EM12" s="100"/>
      <c r="EN12" s="100"/>
      <c r="EO12" s="100"/>
      <c r="EP12" s="100"/>
      <c r="EQ12" s="17"/>
      <c r="ER12" s="17"/>
      <c r="ES12" s="17"/>
      <c r="ET12" s="17"/>
      <c r="EU12" s="100"/>
      <c r="EV12" s="100"/>
      <c r="EW12" s="100"/>
      <c r="EX12" s="100"/>
      <c r="EY12" s="18"/>
      <c r="EZ12" s="17"/>
      <c r="FA12" s="17"/>
      <c r="FB12" s="17"/>
      <c r="FC12" s="17"/>
      <c r="FD12" s="100"/>
      <c r="FE12" s="100"/>
      <c r="FF12" s="100"/>
      <c r="FG12" s="100"/>
      <c r="FH12" s="17"/>
      <c r="FI12" s="17"/>
      <c r="FJ12" s="17"/>
      <c r="FK12" s="17"/>
      <c r="FL12" s="100"/>
      <c r="FM12" s="100"/>
      <c r="FN12" s="100"/>
      <c r="FO12" s="100"/>
      <c r="FP12" s="18"/>
    </row>
    <row r="13" spans="2:172" ht="18">
      <c r="B13" s="4">
        <f>$B$64</f>
        <v>0</v>
      </c>
      <c r="C13" s="17"/>
      <c r="D13" s="17"/>
      <c r="E13" s="17"/>
      <c r="F13" s="17"/>
      <c r="G13" s="100"/>
      <c r="H13" s="100"/>
      <c r="I13" s="100"/>
      <c r="J13" s="100"/>
      <c r="K13" s="17"/>
      <c r="L13" s="17"/>
      <c r="M13" s="17"/>
      <c r="N13" s="17"/>
      <c r="O13" s="100"/>
      <c r="P13" s="100"/>
      <c r="Q13" s="100"/>
      <c r="R13" s="100"/>
      <c r="S13" s="18"/>
      <c r="T13" s="17"/>
      <c r="U13" s="17"/>
      <c r="V13" s="17"/>
      <c r="W13" s="17"/>
      <c r="X13" s="100"/>
      <c r="Y13" s="100"/>
      <c r="Z13" s="100"/>
      <c r="AA13" s="100"/>
      <c r="AB13" s="17"/>
      <c r="AC13" s="17"/>
      <c r="AD13" s="17"/>
      <c r="AE13" s="17"/>
      <c r="AF13" s="100"/>
      <c r="AG13" s="100"/>
      <c r="AH13" s="100"/>
      <c r="AI13" s="100"/>
      <c r="AJ13" s="18"/>
      <c r="AK13" s="17"/>
      <c r="AL13" s="17"/>
      <c r="AM13" s="17"/>
      <c r="AN13" s="17"/>
      <c r="AO13" s="100"/>
      <c r="AP13" s="100"/>
      <c r="AQ13" s="100"/>
      <c r="AR13" s="100"/>
      <c r="AS13" s="17"/>
      <c r="AT13" s="17"/>
      <c r="AU13" s="17"/>
      <c r="AV13" s="17"/>
      <c r="AW13" s="100"/>
      <c r="AX13" s="100"/>
      <c r="AY13" s="100"/>
      <c r="AZ13" s="100"/>
      <c r="BA13" s="18"/>
      <c r="BB13" s="17"/>
      <c r="BC13" s="17"/>
      <c r="BD13" s="17"/>
      <c r="BE13" s="17"/>
      <c r="BF13" s="100"/>
      <c r="BG13" s="100"/>
      <c r="BH13" s="100"/>
      <c r="BI13" s="100"/>
      <c r="BJ13" s="17"/>
      <c r="BK13" s="17"/>
      <c r="BL13" s="17"/>
      <c r="BM13" s="17"/>
      <c r="BN13" s="100"/>
      <c r="BO13" s="100"/>
      <c r="BP13" s="100"/>
      <c r="BQ13" s="100"/>
      <c r="BR13" s="18"/>
      <c r="BS13" s="17"/>
      <c r="BT13" s="17"/>
      <c r="BU13" s="17"/>
      <c r="BV13" s="17"/>
      <c r="BW13" s="100"/>
      <c r="BX13" s="100"/>
      <c r="BY13" s="100"/>
      <c r="BZ13" s="100"/>
      <c r="CA13" s="17"/>
      <c r="CB13" s="17"/>
      <c r="CC13" s="17"/>
      <c r="CD13" s="17"/>
      <c r="CE13" s="100"/>
      <c r="CF13" s="100"/>
      <c r="CG13" s="100"/>
      <c r="CH13" s="100"/>
      <c r="CI13" s="18"/>
      <c r="CJ13" s="17"/>
      <c r="CK13" s="17"/>
      <c r="CL13" s="17"/>
      <c r="CM13" s="17"/>
      <c r="CN13" s="100"/>
      <c r="CO13" s="100"/>
      <c r="CP13" s="100"/>
      <c r="CQ13" s="100"/>
      <c r="CR13" s="17"/>
      <c r="CS13" s="17"/>
      <c r="CT13" s="17"/>
      <c r="CU13" s="17"/>
      <c r="CV13" s="100"/>
      <c r="CW13" s="100"/>
      <c r="CX13" s="100"/>
      <c r="CY13" s="100"/>
      <c r="CZ13" s="18"/>
      <c r="DA13" s="17"/>
      <c r="DB13" s="17"/>
      <c r="DC13" s="17"/>
      <c r="DD13" s="17"/>
      <c r="DE13" s="100"/>
      <c r="DF13" s="100"/>
      <c r="DG13" s="100"/>
      <c r="DH13" s="100"/>
      <c r="DI13" s="17"/>
      <c r="DJ13" s="17"/>
      <c r="DK13" s="17"/>
      <c r="DL13" s="17"/>
      <c r="DM13" s="100"/>
      <c r="DN13" s="100"/>
      <c r="DO13" s="100"/>
      <c r="DP13" s="100"/>
      <c r="DQ13" s="18"/>
      <c r="DR13" s="17"/>
      <c r="DS13" s="17"/>
      <c r="DT13" s="17"/>
      <c r="DU13" s="17"/>
      <c r="DV13" s="100"/>
      <c r="DW13" s="100"/>
      <c r="DX13" s="100"/>
      <c r="DY13" s="100"/>
      <c r="DZ13" s="17"/>
      <c r="EA13" s="17"/>
      <c r="EB13" s="17"/>
      <c r="EC13" s="17"/>
      <c r="ED13" s="100"/>
      <c r="EE13" s="100"/>
      <c r="EF13" s="100"/>
      <c r="EG13" s="100"/>
      <c r="EH13" s="18"/>
      <c r="EI13" s="17"/>
      <c r="EJ13" s="17"/>
      <c r="EK13" s="17"/>
      <c r="EL13" s="17"/>
      <c r="EM13" s="100"/>
      <c r="EN13" s="100"/>
      <c r="EO13" s="100"/>
      <c r="EP13" s="100"/>
      <c r="EQ13" s="17"/>
      <c r="ER13" s="17"/>
      <c r="ES13" s="17"/>
      <c r="ET13" s="17"/>
      <c r="EU13" s="100"/>
      <c r="EV13" s="100"/>
      <c r="EW13" s="100"/>
      <c r="EX13" s="100"/>
      <c r="EY13" s="18"/>
      <c r="EZ13" s="17"/>
      <c r="FA13" s="17"/>
      <c r="FB13" s="17"/>
      <c r="FC13" s="17"/>
      <c r="FD13" s="100"/>
      <c r="FE13" s="100"/>
      <c r="FF13" s="100"/>
      <c r="FG13" s="100"/>
      <c r="FH13" s="17"/>
      <c r="FI13" s="17"/>
      <c r="FJ13" s="17"/>
      <c r="FK13" s="17"/>
      <c r="FL13" s="100"/>
      <c r="FM13" s="100"/>
      <c r="FN13" s="100"/>
      <c r="FO13" s="100"/>
      <c r="FP13" s="18"/>
    </row>
    <row r="14" spans="2:172">
      <c r="S14" s="75"/>
      <c r="AJ14" s="75"/>
      <c r="BA14" s="75"/>
      <c r="BR14" s="75"/>
      <c r="CI14" s="75"/>
      <c r="CZ14" s="75"/>
      <c r="DQ14" s="75"/>
      <c r="EH14" s="75"/>
      <c r="EY14" s="75"/>
    </row>
    <row r="15" spans="2:172">
      <c r="B15" s="4" t="s">
        <v>6</v>
      </c>
      <c r="C15" s="122">
        <f>$C$55</f>
        <v>1</v>
      </c>
      <c r="D15" s="123"/>
      <c r="E15" s="123"/>
      <c r="F15" s="123"/>
      <c r="G15" s="123"/>
      <c r="H15" s="123"/>
      <c r="I15" s="123"/>
      <c r="J15" s="123"/>
      <c r="K15" s="123"/>
      <c r="L15" s="123"/>
      <c r="M15" s="123"/>
      <c r="N15" s="123"/>
      <c r="O15" s="123"/>
      <c r="P15" s="123"/>
      <c r="Q15" s="123"/>
      <c r="R15" s="123"/>
      <c r="S15" s="11"/>
      <c r="T15" s="122">
        <f>$C$56</f>
        <v>2</v>
      </c>
      <c r="U15" s="123"/>
      <c r="V15" s="123"/>
      <c r="W15" s="123"/>
      <c r="X15" s="123"/>
      <c r="Y15" s="123"/>
      <c r="Z15" s="123"/>
      <c r="AA15" s="123"/>
      <c r="AB15" s="123"/>
      <c r="AC15" s="123"/>
      <c r="AD15" s="123"/>
      <c r="AE15" s="123"/>
      <c r="AF15" s="123"/>
      <c r="AG15" s="123"/>
      <c r="AH15" s="123"/>
      <c r="AI15" s="124"/>
      <c r="AJ15" s="12"/>
      <c r="AK15" s="122">
        <f>$C$57</f>
        <v>3</v>
      </c>
      <c r="AL15" s="123"/>
      <c r="AM15" s="123"/>
      <c r="AN15" s="123"/>
      <c r="AO15" s="123"/>
      <c r="AP15" s="123"/>
      <c r="AQ15" s="123"/>
      <c r="AR15" s="123"/>
      <c r="AS15" s="123"/>
      <c r="AT15" s="123"/>
      <c r="AU15" s="123"/>
      <c r="AV15" s="123"/>
      <c r="AW15" s="123"/>
      <c r="AX15" s="123"/>
      <c r="AY15" s="123"/>
      <c r="AZ15" s="124"/>
      <c r="BA15" s="12"/>
      <c r="BB15" s="122">
        <f>$C$58</f>
        <v>4</v>
      </c>
      <c r="BC15" s="123"/>
      <c r="BD15" s="123"/>
      <c r="BE15" s="123"/>
      <c r="BF15" s="123"/>
      <c r="BG15" s="123"/>
      <c r="BH15" s="123"/>
      <c r="BI15" s="123"/>
      <c r="BJ15" s="123"/>
      <c r="BK15" s="123"/>
      <c r="BL15" s="123"/>
      <c r="BM15" s="123"/>
      <c r="BN15" s="123"/>
      <c r="BO15" s="123"/>
      <c r="BP15" s="123"/>
      <c r="BQ15" s="124"/>
      <c r="BR15" s="12"/>
      <c r="BS15" s="122">
        <f>$C$59</f>
        <v>5</v>
      </c>
      <c r="BT15" s="123"/>
      <c r="BU15" s="123"/>
      <c r="BV15" s="123"/>
      <c r="BW15" s="123"/>
      <c r="BX15" s="123"/>
      <c r="BY15" s="123"/>
      <c r="BZ15" s="123"/>
      <c r="CA15" s="123"/>
      <c r="CB15" s="123"/>
      <c r="CC15" s="123"/>
      <c r="CD15" s="123"/>
      <c r="CE15" s="123"/>
      <c r="CF15" s="123"/>
      <c r="CG15" s="123"/>
      <c r="CH15" s="124"/>
      <c r="CI15" s="12"/>
      <c r="CJ15" s="122">
        <f>$C$60</f>
        <v>6</v>
      </c>
      <c r="CK15" s="123"/>
      <c r="CL15" s="123"/>
      <c r="CM15" s="123"/>
      <c r="CN15" s="123"/>
      <c r="CO15" s="123"/>
      <c r="CP15" s="123"/>
      <c r="CQ15" s="123"/>
      <c r="CR15" s="123"/>
      <c r="CS15" s="123"/>
      <c r="CT15" s="123"/>
      <c r="CU15" s="123"/>
      <c r="CV15" s="123"/>
      <c r="CW15" s="123"/>
      <c r="CX15" s="123"/>
      <c r="CY15" s="124"/>
      <c r="CZ15" s="12"/>
      <c r="DA15" s="122">
        <f>$C$61</f>
        <v>11</v>
      </c>
      <c r="DB15" s="123"/>
      <c r="DC15" s="123"/>
      <c r="DD15" s="123"/>
      <c r="DE15" s="123"/>
      <c r="DF15" s="123"/>
      <c r="DG15" s="123"/>
      <c r="DH15" s="123"/>
      <c r="DI15" s="123"/>
      <c r="DJ15" s="123"/>
      <c r="DK15" s="123"/>
      <c r="DL15" s="123"/>
      <c r="DM15" s="123"/>
      <c r="DN15" s="123"/>
      <c r="DO15" s="123"/>
      <c r="DP15" s="124"/>
      <c r="DQ15" s="12"/>
      <c r="DR15" s="122">
        <f>$C$62</f>
        <v>12</v>
      </c>
      <c r="DS15" s="123"/>
      <c r="DT15" s="123"/>
      <c r="DU15" s="123"/>
      <c r="DV15" s="123"/>
      <c r="DW15" s="123"/>
      <c r="DX15" s="123"/>
      <c r="DY15" s="123"/>
      <c r="DZ15" s="123"/>
      <c r="EA15" s="123"/>
      <c r="EB15" s="123"/>
      <c r="EC15" s="123"/>
      <c r="ED15" s="123"/>
      <c r="EE15" s="123"/>
      <c r="EF15" s="123"/>
      <c r="EG15" s="124"/>
      <c r="EH15" s="12"/>
      <c r="EI15" s="122">
        <f>$C$63</f>
        <v>13</v>
      </c>
      <c r="EJ15" s="123"/>
      <c r="EK15" s="123"/>
      <c r="EL15" s="123"/>
      <c r="EM15" s="123"/>
      <c r="EN15" s="123"/>
      <c r="EO15" s="123"/>
      <c r="EP15" s="123"/>
      <c r="EQ15" s="123"/>
      <c r="ER15" s="123"/>
      <c r="ES15" s="123"/>
      <c r="ET15" s="123"/>
      <c r="EU15" s="123"/>
      <c r="EV15" s="123"/>
      <c r="EW15" s="123"/>
      <c r="EX15" s="124"/>
      <c r="EY15" s="12"/>
      <c r="EZ15" s="122">
        <f>$C$64</f>
        <v>16</v>
      </c>
      <c r="FA15" s="123"/>
      <c r="FB15" s="123"/>
      <c r="FC15" s="123"/>
      <c r="FD15" s="123"/>
      <c r="FE15" s="123"/>
      <c r="FF15" s="123"/>
      <c r="FG15" s="123"/>
      <c r="FH15" s="123"/>
      <c r="FI15" s="123"/>
      <c r="FJ15" s="123"/>
      <c r="FK15" s="123"/>
      <c r="FL15" s="123"/>
      <c r="FM15" s="123"/>
      <c r="FN15" s="123"/>
      <c r="FO15" s="124"/>
    </row>
    <row r="16" spans="2:172">
      <c r="B16" s="4"/>
      <c r="C16" s="19" t="str">
        <f>$E$55</f>
        <v>kWh-No-No</v>
      </c>
      <c r="D16" s="19" t="str">
        <f>$E$56</f>
        <v>Therms-No-No</v>
      </c>
      <c r="E16" s="19" t="str">
        <f>$E$57</f>
        <v>Btu-No-No</v>
      </c>
      <c r="F16" s="19" t="str">
        <f>$E$58</f>
        <v>Tons-No-No</v>
      </c>
      <c r="G16" s="19" t="str">
        <f>$E$59</f>
        <v>kWh-No-Yes</v>
      </c>
      <c r="H16" s="19" t="str">
        <f>$E$60</f>
        <v>Therms-No-Yes</v>
      </c>
      <c r="I16" s="19" t="str">
        <f>$E$61</f>
        <v>Btu-No-Yes</v>
      </c>
      <c r="J16" s="19" t="str">
        <f>$E$62</f>
        <v>Tons-No-Yes</v>
      </c>
      <c r="K16" s="19" t="str">
        <f>$E$63</f>
        <v>kWh-Yes-No</v>
      </c>
      <c r="L16" s="19" t="str">
        <f>$E$64</f>
        <v>Therms-Yes-No</v>
      </c>
      <c r="M16" s="19" t="str">
        <f>$E$65</f>
        <v>Btu-Yes-No</v>
      </c>
      <c r="N16" s="19" t="str">
        <f>$E$66</f>
        <v>Tons-Yes-No</v>
      </c>
      <c r="O16" s="19" t="str">
        <f>$E$67</f>
        <v>kWh-Yes-Yes</v>
      </c>
      <c r="P16" s="19" t="str">
        <f>$E$68</f>
        <v>Therms-Yes-Yes</v>
      </c>
      <c r="Q16" s="19" t="str">
        <f>$E$69</f>
        <v>Btu-Yes-Yes</v>
      </c>
      <c r="R16" s="19" t="str">
        <f>$E$70</f>
        <v>Tons-Yes-Yes</v>
      </c>
      <c r="S16" s="9"/>
      <c r="T16" s="19" t="str">
        <f>$E$55</f>
        <v>kWh-No-No</v>
      </c>
      <c r="U16" s="19" t="str">
        <f>$E$56</f>
        <v>Therms-No-No</v>
      </c>
      <c r="V16" s="19" t="str">
        <f>$E$57</f>
        <v>Btu-No-No</v>
      </c>
      <c r="W16" s="19" t="str">
        <f>$E$58</f>
        <v>Tons-No-No</v>
      </c>
      <c r="X16" s="19" t="str">
        <f>$E$59</f>
        <v>kWh-No-Yes</v>
      </c>
      <c r="Y16" s="19" t="str">
        <f>$E$60</f>
        <v>Therms-No-Yes</v>
      </c>
      <c r="Z16" s="19" t="str">
        <f>$E$61</f>
        <v>Btu-No-Yes</v>
      </c>
      <c r="AA16" s="19" t="str">
        <f>$E$62</f>
        <v>Tons-No-Yes</v>
      </c>
      <c r="AB16" s="19" t="str">
        <f>$E$63</f>
        <v>kWh-Yes-No</v>
      </c>
      <c r="AC16" s="19" t="str">
        <f>$E$64</f>
        <v>Therms-Yes-No</v>
      </c>
      <c r="AD16" s="19" t="str">
        <f>$E$65</f>
        <v>Btu-Yes-No</v>
      </c>
      <c r="AE16" s="19" t="str">
        <f>$E$66</f>
        <v>Tons-Yes-No</v>
      </c>
      <c r="AF16" s="19" t="str">
        <f>$E$67</f>
        <v>kWh-Yes-Yes</v>
      </c>
      <c r="AG16" s="19" t="str">
        <f>$E$68</f>
        <v>Therms-Yes-Yes</v>
      </c>
      <c r="AH16" s="19" t="str">
        <f>$E$69</f>
        <v>Btu-Yes-Yes</v>
      </c>
      <c r="AI16" s="19" t="str">
        <f>$E$70</f>
        <v>Tons-Yes-Yes</v>
      </c>
      <c r="AJ16" s="9"/>
      <c r="AK16" s="19" t="str">
        <f>$E$55</f>
        <v>kWh-No-No</v>
      </c>
      <c r="AL16" s="19" t="str">
        <f>$E$56</f>
        <v>Therms-No-No</v>
      </c>
      <c r="AM16" s="19" t="str">
        <f>$E$57</f>
        <v>Btu-No-No</v>
      </c>
      <c r="AN16" s="19" t="str">
        <f>$E$58</f>
        <v>Tons-No-No</v>
      </c>
      <c r="AO16" s="19" t="str">
        <f>$E$59</f>
        <v>kWh-No-Yes</v>
      </c>
      <c r="AP16" s="19" t="str">
        <f>$E$60</f>
        <v>Therms-No-Yes</v>
      </c>
      <c r="AQ16" s="19" t="str">
        <f>$E$61</f>
        <v>Btu-No-Yes</v>
      </c>
      <c r="AR16" s="19" t="str">
        <f>$E$62</f>
        <v>Tons-No-Yes</v>
      </c>
      <c r="AS16" s="19" t="str">
        <f>$E$63</f>
        <v>kWh-Yes-No</v>
      </c>
      <c r="AT16" s="19" t="str">
        <f>$E$64</f>
        <v>Therms-Yes-No</v>
      </c>
      <c r="AU16" s="19" t="str">
        <f>$E$65</f>
        <v>Btu-Yes-No</v>
      </c>
      <c r="AV16" s="19" t="str">
        <f>$E$66</f>
        <v>Tons-Yes-No</v>
      </c>
      <c r="AW16" s="19" t="str">
        <f>$E$67</f>
        <v>kWh-Yes-Yes</v>
      </c>
      <c r="AX16" s="19" t="str">
        <f>$E$68</f>
        <v>Therms-Yes-Yes</v>
      </c>
      <c r="AY16" s="19" t="str">
        <f>$E$69</f>
        <v>Btu-Yes-Yes</v>
      </c>
      <c r="AZ16" s="19" t="str">
        <f>$E$70</f>
        <v>Tons-Yes-Yes</v>
      </c>
      <c r="BA16" s="9"/>
      <c r="BB16" s="19" t="str">
        <f>$E$55</f>
        <v>kWh-No-No</v>
      </c>
      <c r="BC16" s="19" t="str">
        <f>$E$56</f>
        <v>Therms-No-No</v>
      </c>
      <c r="BD16" s="19" t="str">
        <f>$E$57</f>
        <v>Btu-No-No</v>
      </c>
      <c r="BE16" s="19" t="str">
        <f>$E$58</f>
        <v>Tons-No-No</v>
      </c>
      <c r="BF16" s="19" t="str">
        <f>$E$59</f>
        <v>kWh-No-Yes</v>
      </c>
      <c r="BG16" s="19" t="str">
        <f>$E$60</f>
        <v>Therms-No-Yes</v>
      </c>
      <c r="BH16" s="19" t="str">
        <f>$E$61</f>
        <v>Btu-No-Yes</v>
      </c>
      <c r="BI16" s="19" t="str">
        <f>$E$62</f>
        <v>Tons-No-Yes</v>
      </c>
      <c r="BJ16" s="19" t="str">
        <f>$E$63</f>
        <v>kWh-Yes-No</v>
      </c>
      <c r="BK16" s="19" t="str">
        <f>$E$64</f>
        <v>Therms-Yes-No</v>
      </c>
      <c r="BL16" s="19" t="str">
        <f>$E$65</f>
        <v>Btu-Yes-No</v>
      </c>
      <c r="BM16" s="19" t="str">
        <f>$E$66</f>
        <v>Tons-Yes-No</v>
      </c>
      <c r="BN16" s="19" t="str">
        <f>$E$67</f>
        <v>kWh-Yes-Yes</v>
      </c>
      <c r="BO16" s="19" t="str">
        <f>$E$68</f>
        <v>Therms-Yes-Yes</v>
      </c>
      <c r="BP16" s="19" t="str">
        <f>$E$69</f>
        <v>Btu-Yes-Yes</v>
      </c>
      <c r="BQ16" s="19" t="str">
        <f>$E$70</f>
        <v>Tons-Yes-Yes</v>
      </c>
      <c r="BR16" s="9"/>
      <c r="BS16" s="19" t="str">
        <f>$E$55</f>
        <v>kWh-No-No</v>
      </c>
      <c r="BT16" s="19" t="str">
        <f>$E$56</f>
        <v>Therms-No-No</v>
      </c>
      <c r="BU16" s="19" t="str">
        <f>$E$57</f>
        <v>Btu-No-No</v>
      </c>
      <c r="BV16" s="19" t="str">
        <f>$E$58</f>
        <v>Tons-No-No</v>
      </c>
      <c r="BW16" s="19" t="str">
        <f>$E$59</f>
        <v>kWh-No-Yes</v>
      </c>
      <c r="BX16" s="19" t="str">
        <f>$E$60</f>
        <v>Therms-No-Yes</v>
      </c>
      <c r="BY16" s="19" t="str">
        <f>$E$61</f>
        <v>Btu-No-Yes</v>
      </c>
      <c r="BZ16" s="19" t="str">
        <f>$E$62</f>
        <v>Tons-No-Yes</v>
      </c>
      <c r="CA16" s="19" t="str">
        <f>$E$63</f>
        <v>kWh-Yes-No</v>
      </c>
      <c r="CB16" s="19" t="str">
        <f>$E$64</f>
        <v>Therms-Yes-No</v>
      </c>
      <c r="CC16" s="19" t="str">
        <f>$E$65</f>
        <v>Btu-Yes-No</v>
      </c>
      <c r="CD16" s="19" t="str">
        <f>$E$66</f>
        <v>Tons-Yes-No</v>
      </c>
      <c r="CE16" s="19" t="str">
        <f>$E$67</f>
        <v>kWh-Yes-Yes</v>
      </c>
      <c r="CF16" s="19" t="str">
        <f>$E$68</f>
        <v>Therms-Yes-Yes</v>
      </c>
      <c r="CG16" s="19" t="str">
        <f>$E$69</f>
        <v>Btu-Yes-Yes</v>
      </c>
      <c r="CH16" s="19" t="str">
        <f>$E$70</f>
        <v>Tons-Yes-Yes</v>
      </c>
      <c r="CI16" s="9"/>
      <c r="CJ16" s="19" t="str">
        <f>$E$55</f>
        <v>kWh-No-No</v>
      </c>
      <c r="CK16" s="19" t="str">
        <f>$E$56</f>
        <v>Therms-No-No</v>
      </c>
      <c r="CL16" s="19" t="str">
        <f>$E$57</f>
        <v>Btu-No-No</v>
      </c>
      <c r="CM16" s="19" t="str">
        <f>$E$58</f>
        <v>Tons-No-No</v>
      </c>
      <c r="CN16" s="19" t="str">
        <f>$E$59</f>
        <v>kWh-No-Yes</v>
      </c>
      <c r="CO16" s="19" t="str">
        <f>$E$60</f>
        <v>Therms-No-Yes</v>
      </c>
      <c r="CP16" s="19" t="str">
        <f>$E$61</f>
        <v>Btu-No-Yes</v>
      </c>
      <c r="CQ16" s="19" t="str">
        <f>$E$62</f>
        <v>Tons-No-Yes</v>
      </c>
      <c r="CR16" s="19" t="str">
        <f>$E$63</f>
        <v>kWh-Yes-No</v>
      </c>
      <c r="CS16" s="19" t="str">
        <f>$E$64</f>
        <v>Therms-Yes-No</v>
      </c>
      <c r="CT16" s="19" t="str">
        <f>$E$65</f>
        <v>Btu-Yes-No</v>
      </c>
      <c r="CU16" s="19" t="str">
        <f>$E$66</f>
        <v>Tons-Yes-No</v>
      </c>
      <c r="CV16" s="19" t="str">
        <f>$E$67</f>
        <v>kWh-Yes-Yes</v>
      </c>
      <c r="CW16" s="19" t="str">
        <f>$E$68</f>
        <v>Therms-Yes-Yes</v>
      </c>
      <c r="CX16" s="19" t="str">
        <f>$E$69</f>
        <v>Btu-Yes-Yes</v>
      </c>
      <c r="CY16" s="19" t="str">
        <f>$E$70</f>
        <v>Tons-Yes-Yes</v>
      </c>
      <c r="CZ16" s="9"/>
      <c r="DA16" s="19" t="str">
        <f>$E$55</f>
        <v>kWh-No-No</v>
      </c>
      <c r="DB16" s="19" t="str">
        <f>$E$56</f>
        <v>Therms-No-No</v>
      </c>
      <c r="DC16" s="19" t="str">
        <f>$E$57</f>
        <v>Btu-No-No</v>
      </c>
      <c r="DD16" s="19" t="str">
        <f>$E$58</f>
        <v>Tons-No-No</v>
      </c>
      <c r="DE16" s="19" t="str">
        <f>$E$59</f>
        <v>kWh-No-Yes</v>
      </c>
      <c r="DF16" s="19" t="str">
        <f>$E$60</f>
        <v>Therms-No-Yes</v>
      </c>
      <c r="DG16" s="19" t="str">
        <f>$E$61</f>
        <v>Btu-No-Yes</v>
      </c>
      <c r="DH16" s="19" t="str">
        <f>$E$62</f>
        <v>Tons-No-Yes</v>
      </c>
      <c r="DI16" s="19" t="str">
        <f>$E$63</f>
        <v>kWh-Yes-No</v>
      </c>
      <c r="DJ16" s="19" t="str">
        <f>$E$64</f>
        <v>Therms-Yes-No</v>
      </c>
      <c r="DK16" s="19" t="str">
        <f>$E$65</f>
        <v>Btu-Yes-No</v>
      </c>
      <c r="DL16" s="19" t="str">
        <f>$E$66</f>
        <v>Tons-Yes-No</v>
      </c>
      <c r="DM16" s="19" t="str">
        <f>$E$67</f>
        <v>kWh-Yes-Yes</v>
      </c>
      <c r="DN16" s="19" t="str">
        <f>$E$68</f>
        <v>Therms-Yes-Yes</v>
      </c>
      <c r="DO16" s="19" t="str">
        <f>$E$69</f>
        <v>Btu-Yes-Yes</v>
      </c>
      <c r="DP16" s="19" t="str">
        <f>$E$70</f>
        <v>Tons-Yes-Yes</v>
      </c>
      <c r="DQ16" s="9"/>
      <c r="DR16" s="19" t="str">
        <f>$E$55</f>
        <v>kWh-No-No</v>
      </c>
      <c r="DS16" s="19" t="str">
        <f>$E$56</f>
        <v>Therms-No-No</v>
      </c>
      <c r="DT16" s="19" t="str">
        <f>$E$57</f>
        <v>Btu-No-No</v>
      </c>
      <c r="DU16" s="19" t="str">
        <f>$E$58</f>
        <v>Tons-No-No</v>
      </c>
      <c r="DV16" s="19" t="str">
        <f>$E$59</f>
        <v>kWh-No-Yes</v>
      </c>
      <c r="DW16" s="19" t="str">
        <f>$E$60</f>
        <v>Therms-No-Yes</v>
      </c>
      <c r="DX16" s="19" t="str">
        <f>$E$61</f>
        <v>Btu-No-Yes</v>
      </c>
      <c r="DY16" s="19" t="str">
        <f>$E$62</f>
        <v>Tons-No-Yes</v>
      </c>
      <c r="DZ16" s="19" t="str">
        <f>$E$63</f>
        <v>kWh-Yes-No</v>
      </c>
      <c r="EA16" s="19" t="str">
        <f>$E$64</f>
        <v>Therms-Yes-No</v>
      </c>
      <c r="EB16" s="19" t="str">
        <f>$E$65</f>
        <v>Btu-Yes-No</v>
      </c>
      <c r="EC16" s="19" t="str">
        <f>$E$66</f>
        <v>Tons-Yes-No</v>
      </c>
      <c r="ED16" s="19" t="str">
        <f>$E$67</f>
        <v>kWh-Yes-Yes</v>
      </c>
      <c r="EE16" s="19" t="str">
        <f>$E$68</f>
        <v>Therms-Yes-Yes</v>
      </c>
      <c r="EF16" s="19" t="str">
        <f>$E$69</f>
        <v>Btu-Yes-Yes</v>
      </c>
      <c r="EG16" s="19" t="str">
        <f>$E$70</f>
        <v>Tons-Yes-Yes</v>
      </c>
      <c r="EH16" s="9"/>
      <c r="EI16" s="19" t="str">
        <f>$E$55</f>
        <v>kWh-No-No</v>
      </c>
      <c r="EJ16" s="19" t="str">
        <f>$E$56</f>
        <v>Therms-No-No</v>
      </c>
      <c r="EK16" s="19" t="str">
        <f>$E$57</f>
        <v>Btu-No-No</v>
      </c>
      <c r="EL16" s="19" t="str">
        <f>$E$58</f>
        <v>Tons-No-No</v>
      </c>
      <c r="EM16" s="19" t="str">
        <f>$E$59</f>
        <v>kWh-No-Yes</v>
      </c>
      <c r="EN16" s="19" t="str">
        <f>$E$60</f>
        <v>Therms-No-Yes</v>
      </c>
      <c r="EO16" s="19" t="str">
        <f>$E$61</f>
        <v>Btu-No-Yes</v>
      </c>
      <c r="EP16" s="19" t="str">
        <f>$E$62</f>
        <v>Tons-No-Yes</v>
      </c>
      <c r="EQ16" s="19" t="str">
        <f>$E$63</f>
        <v>kWh-Yes-No</v>
      </c>
      <c r="ER16" s="19" t="str">
        <f>$E$64</f>
        <v>Therms-Yes-No</v>
      </c>
      <c r="ES16" s="19" t="str">
        <f>$E$65</f>
        <v>Btu-Yes-No</v>
      </c>
      <c r="ET16" s="19" t="str">
        <f>$E$66</f>
        <v>Tons-Yes-No</v>
      </c>
      <c r="EU16" s="19" t="str">
        <f>$E$67</f>
        <v>kWh-Yes-Yes</v>
      </c>
      <c r="EV16" s="19" t="str">
        <f>$E$68</f>
        <v>Therms-Yes-Yes</v>
      </c>
      <c r="EW16" s="19" t="str">
        <f>$E$69</f>
        <v>Btu-Yes-Yes</v>
      </c>
      <c r="EX16" s="19" t="str">
        <f>$E$70</f>
        <v>Tons-Yes-Yes</v>
      </c>
      <c r="EY16" s="9"/>
      <c r="EZ16" s="19" t="str">
        <f>$E$55</f>
        <v>kWh-No-No</v>
      </c>
      <c r="FA16" s="19" t="str">
        <f>$E$56</f>
        <v>Therms-No-No</v>
      </c>
      <c r="FB16" s="19" t="str">
        <f>$E$57</f>
        <v>Btu-No-No</v>
      </c>
      <c r="FC16" s="19" t="str">
        <f>$E$58</f>
        <v>Tons-No-No</v>
      </c>
      <c r="FD16" s="19" t="str">
        <f>$E$59</f>
        <v>kWh-No-Yes</v>
      </c>
      <c r="FE16" s="19" t="str">
        <f>$E$60</f>
        <v>Therms-No-Yes</v>
      </c>
      <c r="FF16" s="19" t="str">
        <f>$E$61</f>
        <v>Btu-No-Yes</v>
      </c>
      <c r="FG16" s="19" t="str">
        <f>$E$62</f>
        <v>Tons-No-Yes</v>
      </c>
      <c r="FH16" s="19" t="str">
        <f>$E$63</f>
        <v>kWh-Yes-No</v>
      </c>
      <c r="FI16" s="19" t="str">
        <f>$E$64</f>
        <v>Therms-Yes-No</v>
      </c>
      <c r="FJ16" s="19" t="str">
        <f>$E$65</f>
        <v>Btu-Yes-No</v>
      </c>
      <c r="FK16" s="19" t="str">
        <f>$E$66</f>
        <v>Tons-Yes-No</v>
      </c>
      <c r="FL16" s="19" t="str">
        <f>$E$67</f>
        <v>kWh-Yes-Yes</v>
      </c>
      <c r="FM16" s="19" t="str">
        <f>$E$68</f>
        <v>Therms-Yes-Yes</v>
      </c>
      <c r="FN16" s="19" t="str">
        <f>$E$69</f>
        <v>Btu-Yes-Yes</v>
      </c>
      <c r="FO16" s="19" t="str">
        <f>$E$70</f>
        <v>Tons-Yes-Yes</v>
      </c>
    </row>
    <row r="17" spans="2:172" ht="18">
      <c r="B17" s="4" t="str">
        <f>$B$55</f>
        <v>Central Single-Speed Heat Pump: 14 SEER, 8.7 HSPF</v>
      </c>
      <c r="C17" s="17">
        <v>8843.9134559999347</v>
      </c>
      <c r="D17" s="17">
        <v>248.25179721000023</v>
      </c>
      <c r="E17" s="17">
        <v>55001.850580755636</v>
      </c>
      <c r="F17" s="17">
        <v>3.9259475212159871</v>
      </c>
      <c r="G17" s="100">
        <v>8575.230172999949</v>
      </c>
      <c r="H17" s="100">
        <v>248.23934575000033</v>
      </c>
      <c r="I17" s="100">
        <v>54083.820457500078</v>
      </c>
      <c r="J17" s="100">
        <v>3.8192954870392652</v>
      </c>
      <c r="K17" s="17">
        <v>7069.7651428378813</v>
      </c>
      <c r="L17" s="17">
        <v>248.25179721000023</v>
      </c>
      <c r="M17" s="17">
        <v>48948.208155482869</v>
      </c>
      <c r="N17" s="17">
        <v>3.587438251513607</v>
      </c>
      <c r="O17" s="100">
        <v>6825.7389183965952</v>
      </c>
      <c r="P17" s="100">
        <v>248.23934575000033</v>
      </c>
      <c r="Q17" s="100">
        <v>48114.311368017792</v>
      </c>
      <c r="R17" s="100">
        <v>3.4893274354925854</v>
      </c>
      <c r="S17" s="9"/>
      <c r="T17" s="17">
        <v>8739.0644330000796</v>
      </c>
      <c r="U17" s="17">
        <v>227.50053209100074</v>
      </c>
      <c r="V17" s="17">
        <v>52568.964523516966</v>
      </c>
      <c r="W17" s="17">
        <v>3.8137889872541684</v>
      </c>
      <c r="X17" s="100">
        <v>8217.9475860000766</v>
      </c>
      <c r="Y17" s="100">
        <v>227.49477165200074</v>
      </c>
      <c r="Z17" s="100">
        <v>50790.264841294374</v>
      </c>
      <c r="AA17" s="100">
        <v>3.6119441342980956</v>
      </c>
      <c r="AB17" s="17">
        <v>6424.7290995620961</v>
      </c>
      <c r="AC17" s="17">
        <v>227.50053209100074</v>
      </c>
      <c r="AD17" s="17">
        <v>44672.128358879883</v>
      </c>
      <c r="AE17" s="17">
        <v>3.3487311056906823</v>
      </c>
      <c r="AF17" s="100">
        <v>5886.7010247128001</v>
      </c>
      <c r="AG17" s="100">
        <v>227.49477165200074</v>
      </c>
      <c r="AH17" s="100">
        <v>42835.725199663604</v>
      </c>
      <c r="AI17" s="100">
        <v>3.1449726878998927</v>
      </c>
      <c r="AJ17" s="9"/>
      <c r="AK17" s="17">
        <v>6776.5594449999862</v>
      </c>
      <c r="AL17" s="17">
        <v>228.13974964700049</v>
      </c>
      <c r="AM17" s="17">
        <v>45936.544509362298</v>
      </c>
      <c r="AN17" s="17">
        <v>3.1936919076276888</v>
      </c>
      <c r="AO17" s="100">
        <v>6470.9403659999671</v>
      </c>
      <c r="AP17" s="100">
        <v>228.1389302570006</v>
      </c>
      <c r="AQ17" s="100">
        <v>44893.647486143193</v>
      </c>
      <c r="AR17" s="100">
        <v>3.0781210619412667</v>
      </c>
      <c r="AS17" s="17">
        <v>4866.3997667828025</v>
      </c>
      <c r="AT17" s="17">
        <v>228.13974964700049</v>
      </c>
      <c r="AU17" s="17">
        <v>39418.812264930326</v>
      </c>
      <c r="AV17" s="17">
        <v>2.814629828964808</v>
      </c>
      <c r="AW17" s="100">
        <v>4594.7123501132219</v>
      </c>
      <c r="AX17" s="100">
        <v>228.1389302570006</v>
      </c>
      <c r="AY17" s="100">
        <v>38491.694824015387</v>
      </c>
      <c r="AZ17" s="100">
        <v>2.7111962513374079</v>
      </c>
      <c r="BA17" s="9"/>
      <c r="BB17" s="17">
        <v>8201.197104000019</v>
      </c>
      <c r="BC17" s="17">
        <v>219.53188916300022</v>
      </c>
      <c r="BD17" s="17">
        <v>49936.821602742646</v>
      </c>
      <c r="BE17" s="17">
        <v>3.6184851735918082</v>
      </c>
      <c r="BF17" s="100">
        <v>7732.8569460000153</v>
      </c>
      <c r="BG17" s="100">
        <v>219.53093646300056</v>
      </c>
      <c r="BH17" s="100">
        <v>48338.684146024549</v>
      </c>
      <c r="BI17" s="100">
        <v>3.4260438619023819</v>
      </c>
      <c r="BJ17" s="17">
        <v>5776.5747844473963</v>
      </c>
      <c r="BK17" s="17">
        <v>219.53188916300022</v>
      </c>
      <c r="BL17" s="17">
        <v>41663.670801304361</v>
      </c>
      <c r="BM17" s="17">
        <v>3.1305038283352133</v>
      </c>
      <c r="BN17" s="100">
        <v>5274.4526167001914</v>
      </c>
      <c r="BO17" s="100">
        <v>219.53093646300056</v>
      </c>
      <c r="BP17" s="100">
        <v>39950.264397847444</v>
      </c>
      <c r="BQ17" s="100">
        <v>2.9332321873763809</v>
      </c>
      <c r="BR17" s="9"/>
      <c r="BS17" s="17">
        <v>7011.065350999952</v>
      </c>
      <c r="BT17" s="17">
        <v>232.47436973700027</v>
      </c>
      <c r="BU17" s="17">
        <v>47170.173500461002</v>
      </c>
      <c r="BV17" s="17">
        <v>3.3014534169325356</v>
      </c>
      <c r="BW17" s="100">
        <v>6750.199738999956</v>
      </c>
      <c r="BX17" s="100">
        <v>232.46640214100009</v>
      </c>
      <c r="BY17" s="100">
        <v>46279.266751531315</v>
      </c>
      <c r="BZ17" s="100">
        <v>3.2051633483006041</v>
      </c>
      <c r="CA17" s="17">
        <v>5141.3872475239714</v>
      </c>
      <c r="CB17" s="17">
        <v>232.47436973700027</v>
      </c>
      <c r="CC17" s="17">
        <v>40790.570056466473</v>
      </c>
      <c r="CD17" s="17">
        <v>2.9352062723937657</v>
      </c>
      <c r="CE17" s="100">
        <v>4915.5453285754948</v>
      </c>
      <c r="CF17" s="100">
        <v>232.46640214100009</v>
      </c>
      <c r="CG17" s="100">
        <v>40019.169051545599</v>
      </c>
      <c r="CH17" s="100">
        <v>2.8503707105478675</v>
      </c>
      <c r="CI17" s="9"/>
      <c r="CJ17" s="17">
        <v>7054.6443099999924</v>
      </c>
      <c r="CK17" s="17">
        <v>211.36904115800061</v>
      </c>
      <c r="CL17" s="17">
        <v>45208.338151723437</v>
      </c>
      <c r="CM17" s="17">
        <v>3.1364954025204503</v>
      </c>
      <c r="CN17" s="100">
        <v>6657.7214060000242</v>
      </c>
      <c r="CO17" s="100">
        <v>211.36844405800073</v>
      </c>
      <c r="CP17" s="100">
        <v>43853.921924069</v>
      </c>
      <c r="CQ17" s="100">
        <v>2.9751046099087368</v>
      </c>
      <c r="CR17" s="17">
        <v>4475.3874944628205</v>
      </c>
      <c r="CS17" s="17">
        <v>211.36904115800061</v>
      </c>
      <c r="CT17" s="17">
        <v>36407.552801156431</v>
      </c>
      <c r="CU17" s="17">
        <v>2.6369489229933136</v>
      </c>
      <c r="CV17" s="100">
        <v>4039.4431610726051</v>
      </c>
      <c r="CW17" s="100">
        <v>211.36844405800073</v>
      </c>
      <c r="CX17" s="100">
        <v>34919.98999342235</v>
      </c>
      <c r="CY17" s="100">
        <v>2.4699964635023104</v>
      </c>
      <c r="CZ17" s="9"/>
      <c r="DA17" s="17">
        <v>11603.067583000044</v>
      </c>
      <c r="DB17" s="17">
        <v>206.90252497800137</v>
      </c>
      <c r="DC17" s="17">
        <v>60281.543520457904</v>
      </c>
      <c r="DD17" s="17">
        <v>4.5023982549563142</v>
      </c>
      <c r="DE17" s="100">
        <v>10953.436244999975</v>
      </c>
      <c r="DF17" s="100">
        <v>206.89833974800115</v>
      </c>
      <c r="DG17" s="100">
        <v>58064.491923814334</v>
      </c>
      <c r="DH17" s="100">
        <v>4.2438000874635122</v>
      </c>
      <c r="DI17" s="17">
        <v>8175.056333236008</v>
      </c>
      <c r="DJ17" s="17">
        <v>206.90252497800137</v>
      </c>
      <c r="DK17" s="17">
        <v>48584.689214688049</v>
      </c>
      <c r="DL17" s="17">
        <v>3.8293293958653156</v>
      </c>
      <c r="DM17" s="100">
        <v>7502.5624732748056</v>
      </c>
      <c r="DN17" s="100">
        <v>206.89833974800115</v>
      </c>
      <c r="DO17" s="100">
        <v>46289.627492360014</v>
      </c>
      <c r="DP17" s="100">
        <v>3.5686714200029459</v>
      </c>
      <c r="DQ17" s="9"/>
      <c r="DR17" s="17">
        <v>10335.89138399994</v>
      </c>
      <c r="DS17" s="17">
        <v>213.84811507800114</v>
      </c>
      <c r="DT17" s="17">
        <v>56652.319934801671</v>
      </c>
      <c r="DU17" s="17">
        <v>4.2116826435161334</v>
      </c>
      <c r="DV17" s="100">
        <v>9689.8438729999307</v>
      </c>
      <c r="DW17" s="100">
        <v>213.83934970800121</v>
      </c>
      <c r="DX17" s="100">
        <v>54447.038843618109</v>
      </c>
      <c r="DY17" s="100">
        <v>3.9522554380034167</v>
      </c>
      <c r="DZ17" s="17">
        <v>7503.8869168338715</v>
      </c>
      <c r="EA17" s="17">
        <v>213.84811507800114</v>
      </c>
      <c r="EB17" s="17">
        <v>46989.124212205643</v>
      </c>
      <c r="EC17" s="17">
        <v>3.6595709185605378</v>
      </c>
      <c r="ED17" s="100">
        <v>6813.433575286349</v>
      </c>
      <c r="EE17" s="100">
        <v>213.83934970800121</v>
      </c>
      <c r="EF17" s="100">
        <v>44632.324210377687</v>
      </c>
      <c r="EG17" s="100">
        <v>3.3939004029423518</v>
      </c>
      <c r="EH17" s="9"/>
      <c r="EI17" s="17">
        <v>11435.055882000001</v>
      </c>
      <c r="EJ17" s="17">
        <v>203.71667014600166</v>
      </c>
      <c r="EK17" s="17">
        <v>59389.678591807649</v>
      </c>
      <c r="EL17" s="17">
        <v>4.4035314777108017</v>
      </c>
      <c r="EM17" s="100">
        <v>10777.293417999954</v>
      </c>
      <c r="EN17" s="100">
        <v>203.71403311600167</v>
      </c>
      <c r="EO17" s="100">
        <v>57145.03727489453</v>
      </c>
      <c r="EP17" s="100">
        <v>4.1406742625873845</v>
      </c>
      <c r="EQ17" s="17">
        <v>7790.2741958058123</v>
      </c>
      <c r="ER17" s="17">
        <v>203.71667014600166</v>
      </c>
      <c r="ES17" s="17">
        <v>46953.173209077009</v>
      </c>
      <c r="ET17" s="17">
        <v>3.7028053714224098</v>
      </c>
      <c r="EU17" s="100">
        <v>7098.1705861650116</v>
      </c>
      <c r="EV17" s="100">
        <v>203.71403311600167</v>
      </c>
      <c r="EW17" s="100">
        <v>44591.355095477251</v>
      </c>
      <c r="EX17" s="100">
        <v>3.4362523459023708</v>
      </c>
      <c r="EY17" s="9"/>
      <c r="EZ17" s="17">
        <v>12247.645753999956</v>
      </c>
      <c r="FA17" s="17">
        <v>247.38628660299975</v>
      </c>
      <c r="FB17" s="17">
        <v>66529.310643353383</v>
      </c>
      <c r="FC17" s="17">
        <v>4.9025174344385203</v>
      </c>
      <c r="FD17" s="100">
        <v>11729.376519999969</v>
      </c>
      <c r="FE17" s="100">
        <v>247.37459719299969</v>
      </c>
      <c r="FF17" s="100">
        <v>64759.734518252662</v>
      </c>
      <c r="FG17" s="100">
        <v>4.693157841773866</v>
      </c>
      <c r="FH17" s="17">
        <v>9640.3823798309586</v>
      </c>
      <c r="FI17" s="17">
        <v>247.38628660299975</v>
      </c>
      <c r="FJ17" s="17">
        <v>57632.962993816385</v>
      </c>
      <c r="FK17" s="17">
        <v>4.3882202775583936</v>
      </c>
      <c r="FL17" s="100">
        <v>9096.099570491966</v>
      </c>
      <c r="FM17" s="100">
        <v>247.37459719299969</v>
      </c>
      <c r="FN17" s="100">
        <v>55774.624907758422</v>
      </c>
      <c r="FO17" s="100">
        <v>4.1761569480242624</v>
      </c>
      <c r="FP17" s="9"/>
    </row>
    <row r="18" spans="2:172" ht="18">
      <c r="B18" s="4" t="str">
        <f>$B$56</f>
        <v>Central Single-Speed Heat Pump Packaged Unit: 14 SEER, 8.7 HSPF</v>
      </c>
      <c r="C18" s="17">
        <v>9014.8028222610192</v>
      </c>
      <c r="D18" s="17">
        <v>248.25179721000023</v>
      </c>
      <c r="E18" s="17">
        <v>55584.949022949731</v>
      </c>
      <c r="F18" s="17">
        <v>3.9791365853773453</v>
      </c>
      <c r="G18" s="100">
        <v>8736.0331708556769</v>
      </c>
      <c r="H18" s="100">
        <v>248.23934575000033</v>
      </c>
      <c r="I18" s="100">
        <v>54632.50279860352</v>
      </c>
      <c r="J18" s="100">
        <v>3.8686617734823354</v>
      </c>
      <c r="K18" s="17">
        <v>7238.57358748555</v>
      </c>
      <c r="L18" s="17">
        <v>248.25179721000023</v>
      </c>
      <c r="M18" s="17">
        <v>49524.206201802968</v>
      </c>
      <c r="N18" s="17">
        <v>3.6402584234789543</v>
      </c>
      <c r="O18" s="100">
        <v>6984.802699040828</v>
      </c>
      <c r="P18" s="100">
        <v>248.23934575000033</v>
      </c>
      <c r="Q18" s="100">
        <v>48657.059256505207</v>
      </c>
      <c r="R18" s="100">
        <v>3.5384396261569622</v>
      </c>
      <c r="S18" s="9"/>
      <c r="T18" s="17">
        <v>8846.712540514236</v>
      </c>
      <c r="U18" s="17">
        <v>227.50053209100074</v>
      </c>
      <c r="V18" s="17">
        <v>52936.274937090318</v>
      </c>
      <c r="W18" s="17">
        <v>3.8490540932401003</v>
      </c>
      <c r="X18" s="100">
        <v>8317.2097853629311</v>
      </c>
      <c r="Y18" s="100">
        <v>227.49477165200074</v>
      </c>
      <c r="Z18" s="100">
        <v>51128.96136222835</v>
      </c>
      <c r="AA18" s="100">
        <v>3.6439420308842383</v>
      </c>
      <c r="AB18" s="17">
        <v>6531.5664413694558</v>
      </c>
      <c r="AC18" s="17">
        <v>227.50053209100074</v>
      </c>
      <c r="AD18" s="17">
        <v>45036.672326354448</v>
      </c>
      <c r="AE18" s="17">
        <v>3.3838776735422393</v>
      </c>
      <c r="AF18" s="100">
        <v>5985.1601360107907</v>
      </c>
      <c r="AG18" s="100">
        <v>227.49477165200074</v>
      </c>
      <c r="AH18" s="100">
        <v>43171.681471687931</v>
      </c>
      <c r="AI18" s="100">
        <v>3.1768582187139685</v>
      </c>
      <c r="AJ18" s="9"/>
      <c r="AK18" s="17">
        <v>6854.0315848910859</v>
      </c>
      <c r="AL18" s="17">
        <v>228.13974964700049</v>
      </c>
      <c r="AM18" s="17">
        <v>46200.890296770318</v>
      </c>
      <c r="AN18" s="17">
        <v>3.2188732939540694</v>
      </c>
      <c r="AO18" s="100">
        <v>6540.7102933248443</v>
      </c>
      <c r="AP18" s="100">
        <v>228.1389302570006</v>
      </c>
      <c r="AQ18" s="100">
        <v>45131.712245965493</v>
      </c>
      <c r="AR18" s="100">
        <v>3.1004246813462353</v>
      </c>
      <c r="AS18" s="17">
        <v>4943.5195686935594</v>
      </c>
      <c r="AT18" s="17">
        <v>228.13974964700049</v>
      </c>
      <c r="AU18" s="17">
        <v>39681.955825822093</v>
      </c>
      <c r="AV18" s="17">
        <v>2.8397762363356915</v>
      </c>
      <c r="AW18" s="100">
        <v>4663.8162542039008</v>
      </c>
      <c r="AX18" s="100">
        <v>228.1389302570006</v>
      </c>
      <c r="AY18" s="100">
        <v>38727.487019319356</v>
      </c>
      <c r="AZ18" s="100">
        <v>2.7333588510992577</v>
      </c>
      <c r="BA18" s="9"/>
      <c r="BB18" s="17">
        <v>8325.061225561918</v>
      </c>
      <c r="BC18" s="17">
        <v>219.53188916300022</v>
      </c>
      <c r="BD18" s="17">
        <v>50359.463326488869</v>
      </c>
      <c r="BE18" s="17">
        <v>3.6637983545500701</v>
      </c>
      <c r="BF18" s="100">
        <v>7841.8534698575459</v>
      </c>
      <c r="BG18" s="100">
        <v>219.53093646300056</v>
      </c>
      <c r="BH18" s="100">
        <v>48710.595544939781</v>
      </c>
      <c r="BI18" s="100">
        <v>3.4650288830694351</v>
      </c>
      <c r="BJ18" s="17">
        <v>5899.9576600958653</v>
      </c>
      <c r="BK18" s="17">
        <v>219.53188916300022</v>
      </c>
      <c r="BL18" s="17">
        <v>42084.67044661953</v>
      </c>
      <c r="BM18" s="17">
        <v>3.1757421545109858</v>
      </c>
      <c r="BN18" s="100">
        <v>5382.9531842564047</v>
      </c>
      <c r="BO18" s="100">
        <v>219.53093646300056</v>
      </c>
      <c r="BP18" s="100">
        <v>40320.483524428702</v>
      </c>
      <c r="BQ18" s="100">
        <v>2.9721402612379051</v>
      </c>
      <c r="BR18" s="9"/>
      <c r="BS18" s="17">
        <v>7083.4265841926181</v>
      </c>
      <c r="BT18" s="17">
        <v>232.47436973700027</v>
      </c>
      <c r="BU18" s="17">
        <v>47417.080158687022</v>
      </c>
      <c r="BV18" s="17">
        <v>3.3246256684273749</v>
      </c>
      <c r="BW18" s="100">
        <v>6821.2032951310393</v>
      </c>
      <c r="BX18" s="100">
        <v>232.46640214100009</v>
      </c>
      <c r="BY18" s="100">
        <v>46521.540825548436</v>
      </c>
      <c r="BZ18" s="100">
        <v>3.2278269978327474</v>
      </c>
      <c r="CA18" s="17">
        <v>5212.9257434356168</v>
      </c>
      <c r="CB18" s="17">
        <v>232.47436973700027</v>
      </c>
      <c r="CC18" s="17">
        <v>41034.669419906437</v>
      </c>
      <c r="CD18" s="17">
        <v>2.9582040359118009</v>
      </c>
      <c r="CE18" s="100">
        <v>4985.6281585768083</v>
      </c>
      <c r="CF18" s="100">
        <v>232.46640214100009</v>
      </c>
      <c r="CG18" s="100">
        <v>40258.301479106274</v>
      </c>
      <c r="CH18" s="100">
        <v>2.8728246984179595</v>
      </c>
      <c r="CI18" s="9"/>
      <c r="CJ18" s="17">
        <v>7090.4799841135036</v>
      </c>
      <c r="CK18" s="17">
        <v>211.36904115800061</v>
      </c>
      <c r="CL18" s="17">
        <v>45330.614488793115</v>
      </c>
      <c r="CM18" s="17">
        <v>3.1494452208020824</v>
      </c>
      <c r="CN18" s="100">
        <v>6689.3156723153243</v>
      </c>
      <c r="CO18" s="100">
        <v>211.36844405800073</v>
      </c>
      <c r="CP18" s="100">
        <v>43961.725983934084</v>
      </c>
      <c r="CQ18" s="100">
        <v>2.9863415006499108</v>
      </c>
      <c r="CR18" s="17">
        <v>4511.1670733770143</v>
      </c>
      <c r="CS18" s="17">
        <v>211.36904115800061</v>
      </c>
      <c r="CT18" s="17">
        <v>36529.637733552707</v>
      </c>
      <c r="CU18" s="17">
        <v>2.6498858962603675</v>
      </c>
      <c r="CV18" s="100">
        <v>4070.9813211292176</v>
      </c>
      <c r="CW18" s="100">
        <v>211.36844405800073</v>
      </c>
      <c r="CX18" s="100">
        <v>35027.602610877919</v>
      </c>
      <c r="CY18" s="100">
        <v>2.4812205460627585</v>
      </c>
      <c r="CZ18" s="9"/>
      <c r="DA18" s="17">
        <v>11867.900421111686</v>
      </c>
      <c r="DB18" s="17">
        <v>206.90252497800137</v>
      </c>
      <c r="DC18" s="17">
        <v>61185.190240692165</v>
      </c>
      <c r="DD18" s="17">
        <v>4.5919215051054731</v>
      </c>
      <c r="DE18" s="100">
        <v>11174.867645350538</v>
      </c>
      <c r="DF18" s="100">
        <v>206.89833974800115</v>
      </c>
      <c r="DG18" s="100">
        <v>58820.046862206502</v>
      </c>
      <c r="DH18" s="100">
        <v>4.3177704675266275</v>
      </c>
      <c r="DI18" s="17">
        <v>8439.0543691190578</v>
      </c>
      <c r="DJ18" s="17">
        <v>206.90252497800137</v>
      </c>
      <c r="DK18" s="17">
        <v>49485.487472846042</v>
      </c>
      <c r="DL18" s="17">
        <v>3.9187406032722216</v>
      </c>
      <c r="DM18" s="100">
        <v>7723.0650445167521</v>
      </c>
      <c r="DN18" s="100">
        <v>206.89833974800115</v>
      </c>
      <c r="DO18" s="100">
        <v>47042.013135797504</v>
      </c>
      <c r="DP18" s="100">
        <v>3.6425083060454058</v>
      </c>
      <c r="DQ18" s="9"/>
      <c r="DR18" s="17">
        <v>10550.414115198952</v>
      </c>
      <c r="DS18" s="17">
        <v>213.84811507800114</v>
      </c>
      <c r="DT18" s="17">
        <v>57384.301526835065</v>
      </c>
      <c r="DU18" s="17">
        <v>4.2871121508495076</v>
      </c>
      <c r="DV18" s="100">
        <v>9868.5341112849546</v>
      </c>
      <c r="DW18" s="100">
        <v>213.83934970800121</v>
      </c>
      <c r="DX18" s="100">
        <v>55056.75495327996</v>
      </c>
      <c r="DY18" s="100">
        <v>4.0142466113842747</v>
      </c>
      <c r="DZ18" s="17">
        <v>7718.2247373242153</v>
      </c>
      <c r="EA18" s="17">
        <v>213.84811507800114</v>
      </c>
      <c r="EB18" s="17">
        <v>47720.474863013558</v>
      </c>
      <c r="EC18" s="17">
        <v>3.7350822406088096</v>
      </c>
      <c r="ED18" s="100">
        <v>6991.8661839094402</v>
      </c>
      <c r="EE18" s="100">
        <v>213.83934970800121</v>
      </c>
      <c r="EF18" s="100">
        <v>45241.161251564874</v>
      </c>
      <c r="EG18" s="100">
        <v>3.455956748561924</v>
      </c>
      <c r="EH18" s="9"/>
      <c r="EI18" s="17">
        <v>11714.417121613624</v>
      </c>
      <c r="EJ18" s="17">
        <v>203.71667014600166</v>
      </c>
      <c r="EK18" s="17">
        <v>60342.898251942883</v>
      </c>
      <c r="EL18" s="17">
        <v>4.4997384680873802</v>
      </c>
      <c r="EM18" s="100">
        <v>11005.649854209021</v>
      </c>
      <c r="EN18" s="100">
        <v>203.71403311600167</v>
      </c>
      <c r="EO18" s="100">
        <v>57924.221405140939</v>
      </c>
      <c r="EP18" s="100">
        <v>4.2185901632484706</v>
      </c>
      <c r="EQ18" s="17">
        <v>8073.0593198766501</v>
      </c>
      <c r="ER18" s="17">
        <v>203.71667014600166</v>
      </c>
      <c r="ES18" s="17">
        <v>47918.075642324082</v>
      </c>
      <c r="ET18" s="17">
        <v>3.7997635006201707</v>
      </c>
      <c r="EU18" s="100">
        <v>7329.819707640514</v>
      </c>
      <c r="EV18" s="100">
        <v>203.71403311600167</v>
      </c>
      <c r="EW18" s="100">
        <v>45381.774328828673</v>
      </c>
      <c r="EX18" s="100">
        <v>3.5148917306665854</v>
      </c>
      <c r="EY18" s="9"/>
      <c r="EZ18" s="17">
        <v>12594.884452289984</v>
      </c>
      <c r="FA18" s="17">
        <v>247.38628660299975</v>
      </c>
      <c r="FB18" s="17">
        <v>67714.137695336714</v>
      </c>
      <c r="FC18" s="17">
        <v>5.0105171011112244</v>
      </c>
      <c r="FD18" s="100">
        <v>12046.54259887302</v>
      </c>
      <c r="FE18" s="100">
        <v>247.37459719299969</v>
      </c>
      <c r="FF18" s="100">
        <v>65841.949582618559</v>
      </c>
      <c r="FG18" s="100">
        <v>4.7900197032013461</v>
      </c>
      <c r="FH18" s="17">
        <v>9985.2916563159833</v>
      </c>
      <c r="FI18" s="17">
        <v>247.38628660299975</v>
      </c>
      <c r="FJ18" s="17">
        <v>58809.841732481997</v>
      </c>
      <c r="FK18" s="17">
        <v>4.4959416625145581</v>
      </c>
      <c r="FL18" s="100">
        <v>9410.8296261187534</v>
      </c>
      <c r="FM18" s="100">
        <v>247.37459719299969</v>
      </c>
      <c r="FN18" s="100">
        <v>56848.527919764812</v>
      </c>
      <c r="FO18" s="100">
        <v>4.2727147243807337</v>
      </c>
      <c r="FP18" s="9"/>
    </row>
    <row r="19" spans="2:172" ht="18">
      <c r="B19" s="4" t="str">
        <f>$B$57</f>
        <v>Ducted Variable Speed Heat Pump: 17 SEER, 9.4 HSPF</v>
      </c>
      <c r="C19" s="17">
        <v>8064.1596009999366</v>
      </c>
      <c r="D19" s="17">
        <v>248.25230666000033</v>
      </c>
      <c r="E19" s="17">
        <v>52341.272206955953</v>
      </c>
      <c r="F19" s="17">
        <v>3.6869302190522828</v>
      </c>
      <c r="G19" s="100">
        <v>7865.9772379999404</v>
      </c>
      <c r="H19" s="100">
        <v>248.23994493000032</v>
      </c>
      <c r="I19" s="100">
        <v>51663.810065869147</v>
      </c>
      <c r="J19" s="100">
        <v>3.6084842134550739</v>
      </c>
      <c r="K19" s="17">
        <v>6313.2792896849223</v>
      </c>
      <c r="L19" s="17">
        <v>248.25230666000033</v>
      </c>
      <c r="M19" s="17">
        <v>46367.023461505538</v>
      </c>
      <c r="N19" s="17">
        <v>3.350899602474136</v>
      </c>
      <c r="O19" s="100">
        <v>6140.3027904886067</v>
      </c>
      <c r="P19" s="100">
        <v>248.23994493000032</v>
      </c>
      <c r="Q19" s="100">
        <v>45775.567256537826</v>
      </c>
      <c r="R19" s="100">
        <v>3.2811419341165018</v>
      </c>
      <c r="S19" s="18"/>
      <c r="T19" s="17">
        <v>8082.2222660000298</v>
      </c>
      <c r="U19" s="17">
        <v>227.49976080100089</v>
      </c>
      <c r="V19" s="17">
        <v>50327.649962809432</v>
      </c>
      <c r="W19" s="17">
        <v>3.5931750936864195</v>
      </c>
      <c r="X19" s="100">
        <v>7695.4185170000528</v>
      </c>
      <c r="Y19" s="100">
        <v>227.49566308200056</v>
      </c>
      <c r="Z19" s="100">
        <v>49007.411646796616</v>
      </c>
      <c r="AA19" s="100">
        <v>3.4461558469589075</v>
      </c>
      <c r="AB19" s="17">
        <v>5759.9540104333719</v>
      </c>
      <c r="AC19" s="17">
        <v>227.49976080100089</v>
      </c>
      <c r="AD19" s="17">
        <v>42403.745557260212</v>
      </c>
      <c r="AE19" s="17">
        <v>3.1274271976408881</v>
      </c>
      <c r="AF19" s="100">
        <v>5370.2079047866791</v>
      </c>
      <c r="AG19" s="100">
        <v>227.49566308200056</v>
      </c>
      <c r="AH19" s="100">
        <v>41073.467508438873</v>
      </c>
      <c r="AI19" s="100">
        <v>2.9807194113156781</v>
      </c>
      <c r="AJ19" s="18"/>
      <c r="AK19" s="17">
        <v>6233.2403409999461</v>
      </c>
      <c r="AL19" s="17">
        <v>228.13932076700067</v>
      </c>
      <c r="AM19" s="17">
        <v>44082.620773839619</v>
      </c>
      <c r="AN19" s="17">
        <v>3.0218066391460616</v>
      </c>
      <c r="AO19" s="100">
        <v>6002.1111469999423</v>
      </c>
      <c r="AP19" s="100">
        <v>228.13824514700067</v>
      </c>
      <c r="AQ19" s="100">
        <v>43293.868043824448</v>
      </c>
      <c r="AR19" s="100">
        <v>2.9357734366641735</v>
      </c>
      <c r="AS19" s="17">
        <v>4338.232434400401</v>
      </c>
      <c r="AT19" s="17">
        <v>228.13932076700067</v>
      </c>
      <c r="AU19" s="17">
        <v>37616.588495415053</v>
      </c>
      <c r="AV19" s="17">
        <v>2.6457897206516918</v>
      </c>
      <c r="AW19" s="100">
        <v>4144.6765978336143</v>
      </c>
      <c r="AX19" s="100">
        <v>228.13824514700067</v>
      </c>
      <c r="AY19" s="100">
        <v>36956.041321232056</v>
      </c>
      <c r="AZ19" s="100">
        <v>2.5724154273051099</v>
      </c>
      <c r="BA19" s="18"/>
      <c r="BB19" s="17">
        <v>7546.6415759999936</v>
      </c>
      <c r="BC19" s="17">
        <v>219.53193082299998</v>
      </c>
      <c r="BD19" s="17">
        <v>47703.390669432614</v>
      </c>
      <c r="BE19" s="17">
        <v>3.4012752316606849</v>
      </c>
      <c r="BF19" s="100">
        <v>7212.0819250000077</v>
      </c>
      <c r="BG19" s="100">
        <v>219.53069198300051</v>
      </c>
      <c r="BH19" s="100">
        <v>46561.702417869572</v>
      </c>
      <c r="BI19" s="100">
        <v>3.266652627535982</v>
      </c>
      <c r="BJ19" s="17">
        <v>5140.4399817621834</v>
      </c>
      <c r="BK19" s="17">
        <v>219.53193082299998</v>
      </c>
      <c r="BL19" s="17">
        <v>39493.093961670013</v>
      </c>
      <c r="BM19" s="17">
        <v>2.9167048623656298</v>
      </c>
      <c r="BN19" s="100">
        <v>4790.4819339631713</v>
      </c>
      <c r="BO19" s="100">
        <v>219.53069198300051</v>
      </c>
      <c r="BP19" s="100">
        <v>38298.864224453144</v>
      </c>
      <c r="BQ19" s="100">
        <v>2.7802352149919169</v>
      </c>
      <c r="BR19" s="18"/>
      <c r="BS19" s="17">
        <v>6537.3954839999369</v>
      </c>
      <c r="BT19" s="17">
        <v>232.48576391700027</v>
      </c>
      <c r="BU19" s="17">
        <v>45555.085018475569</v>
      </c>
      <c r="BV19" s="17">
        <v>3.1516937969518679</v>
      </c>
      <c r="BW19" s="100">
        <v>6328.141294999944</v>
      </c>
      <c r="BX19" s="100">
        <v>232.47772035100004</v>
      </c>
      <c r="BY19" s="100">
        <v>44840.276073421119</v>
      </c>
      <c r="BZ19" s="100">
        <v>3.0756907066688162</v>
      </c>
      <c r="CA19" s="17">
        <v>4668.6185210369758</v>
      </c>
      <c r="CB19" s="17">
        <v>232.48576391700027</v>
      </c>
      <c r="CC19" s="17">
        <v>39178.556392071128</v>
      </c>
      <c r="CD19" s="17">
        <v>2.7849687610249783</v>
      </c>
      <c r="CE19" s="100">
        <v>4495.7737247279965</v>
      </c>
      <c r="CF19" s="100">
        <v>232.47772035100004</v>
      </c>
      <c r="CG19" s="100">
        <v>38587.981392193396</v>
      </c>
      <c r="CH19" s="100">
        <v>2.720567849117685</v>
      </c>
      <c r="CI19" s="18"/>
      <c r="CJ19" s="17">
        <v>6539.7123789999896</v>
      </c>
      <c r="CK19" s="17">
        <v>211.36929194800064</v>
      </c>
      <c r="CL19" s="17">
        <v>43451.34339168109</v>
      </c>
      <c r="CM19" s="17">
        <v>2.9736372860353675</v>
      </c>
      <c r="CN19" s="100">
        <v>6265.8735579999948</v>
      </c>
      <c r="CO19" s="100">
        <v>211.36858973800102</v>
      </c>
      <c r="CP19" s="100">
        <v>42516.896775994202</v>
      </c>
      <c r="CQ19" s="100">
        <v>2.8624112752739501</v>
      </c>
      <c r="CR19" s="17">
        <v>3995.1273014106137</v>
      </c>
      <c r="CS19" s="17">
        <v>211.36929194800064</v>
      </c>
      <c r="CT19" s="17">
        <v>34768.862865035277</v>
      </c>
      <c r="CU19" s="17">
        <v>2.4807839582372355</v>
      </c>
      <c r="CV19" s="100">
        <v>3695.7925717714029</v>
      </c>
      <c r="CW19" s="100">
        <v>211.36858973800102</v>
      </c>
      <c r="CX19" s="100">
        <v>33747.420639644173</v>
      </c>
      <c r="CY19" s="100">
        <v>2.3659309174195862</v>
      </c>
      <c r="CZ19" s="18"/>
      <c r="DA19" s="17">
        <v>10088.128409999961</v>
      </c>
      <c r="DB19" s="17">
        <v>206.9023542390008</v>
      </c>
      <c r="DC19" s="17">
        <v>55112.341896797356</v>
      </c>
      <c r="DD19" s="17">
        <v>4.0128123742466499</v>
      </c>
      <c r="DE19" s="100">
        <v>9656.5209700000141</v>
      </c>
      <c r="DF19" s="100">
        <v>206.89838031900078</v>
      </c>
      <c r="DG19" s="100">
        <v>53639.239494475929</v>
      </c>
      <c r="DH19" s="100">
        <v>3.8445597231487136</v>
      </c>
      <c r="DI19" s="17">
        <v>6691.1176275080161</v>
      </c>
      <c r="DJ19" s="17">
        <v>206.9023542390008</v>
      </c>
      <c r="DK19" s="17">
        <v>43521.265525425282</v>
      </c>
      <c r="DL19" s="17">
        <v>3.3453491816902927</v>
      </c>
      <c r="DM19" s="100">
        <v>6254.1376637083995</v>
      </c>
      <c r="DN19" s="100">
        <v>206.89838031900078</v>
      </c>
      <c r="DO19" s="100">
        <v>42029.831319746052</v>
      </c>
      <c r="DP19" s="100">
        <v>3.1770828936785871</v>
      </c>
      <c r="DQ19" s="18"/>
      <c r="DR19" s="17">
        <v>9182.2623009999443</v>
      </c>
      <c r="DS19" s="17">
        <v>213.849733288001</v>
      </c>
      <c r="DT19" s="17">
        <v>52716.13781653405</v>
      </c>
      <c r="DU19" s="17">
        <v>3.8313796853665925</v>
      </c>
      <c r="DV19" s="100">
        <v>8746.8653479998811</v>
      </c>
      <c r="DW19" s="100">
        <v>213.8514407480011</v>
      </c>
      <c r="DX19" s="100">
        <v>51230.673203324426</v>
      </c>
      <c r="DY19" s="100">
        <v>3.6600875704938631</v>
      </c>
      <c r="DZ19" s="17">
        <v>6375.0103233948757</v>
      </c>
      <c r="EA19" s="17">
        <v>213.849733288001</v>
      </c>
      <c r="EB19" s="17">
        <v>43137.401053668691</v>
      </c>
      <c r="EC19" s="17">
        <v>3.283826575577474</v>
      </c>
      <c r="ED19" s="100">
        <v>5917.4618502137873</v>
      </c>
      <c r="EE19" s="100">
        <v>213.8514407480011</v>
      </c>
      <c r="EF19" s="100">
        <v>41576.352352388581</v>
      </c>
      <c r="EG19" s="100">
        <v>3.1094215011503601</v>
      </c>
      <c r="EH19" s="18"/>
      <c r="EI19" s="17">
        <v>10010.172246999957</v>
      </c>
      <c r="EJ19" s="17">
        <v>203.7166765640018</v>
      </c>
      <c r="EK19" s="17">
        <v>54527.776787278606</v>
      </c>
      <c r="EL19" s="17">
        <v>3.951189011114475</v>
      </c>
      <c r="EM19" s="100">
        <v>9535.8218819999438</v>
      </c>
      <c r="EN19" s="100">
        <v>203.71395887400141</v>
      </c>
      <c r="EO19" s="100">
        <v>52908.95516384743</v>
      </c>
      <c r="EP19" s="100">
        <v>3.7660923663323129</v>
      </c>
      <c r="EQ19" s="17">
        <v>6412.4730597496227</v>
      </c>
      <c r="ER19" s="17">
        <v>203.7166765640018</v>
      </c>
      <c r="ES19" s="17">
        <v>42251.923482494254</v>
      </c>
      <c r="ET19" s="17">
        <v>3.2589829964485642</v>
      </c>
      <c r="EU19" s="100">
        <v>5923.3355796420246</v>
      </c>
      <c r="EV19" s="100">
        <v>203.71395887400141</v>
      </c>
      <c r="EW19" s="100">
        <v>40582.64615211988</v>
      </c>
      <c r="EX19" s="100">
        <v>3.0722589054175495</v>
      </c>
      <c r="EY19" s="18"/>
      <c r="EZ19" s="17">
        <v>11354.299835999891</v>
      </c>
      <c r="FA19" s="17">
        <v>247.38614168299981</v>
      </c>
      <c r="FB19" s="17">
        <v>63481.074810708647</v>
      </c>
      <c r="FC19" s="17">
        <v>4.6141421908230482</v>
      </c>
      <c r="FD19" s="100">
        <v>10939.451500999941</v>
      </c>
      <c r="FE19" s="100">
        <v>247.37479190299945</v>
      </c>
      <c r="FF19" s="100">
        <v>62064.419234921879</v>
      </c>
      <c r="FG19" s="100">
        <v>4.4516951646682204</v>
      </c>
      <c r="FH19" s="17">
        <v>8745.9762872979263</v>
      </c>
      <c r="FI19" s="17">
        <v>247.38614168299981</v>
      </c>
      <c r="FJ19" s="17">
        <v>54581.109697240725</v>
      </c>
      <c r="FK19" s="17">
        <v>4.0991490649370972</v>
      </c>
      <c r="FL19" s="100">
        <v>8318.1911478589263</v>
      </c>
      <c r="FM19" s="100">
        <v>247.37479190299945</v>
      </c>
      <c r="FN19" s="100">
        <v>53120.311933555306</v>
      </c>
      <c r="FO19" s="100">
        <v>3.9358116097932854</v>
      </c>
      <c r="FP19" s="18"/>
    </row>
    <row r="20" spans="2:172" ht="18">
      <c r="B20" s="4" t="str">
        <f>$B$58</f>
        <v>Ductless Variable Speed Heat Pump: 19 SEER, 11 HSPF</v>
      </c>
      <c r="C20" s="17">
        <v>6515.7360270000072</v>
      </c>
      <c r="D20" s="17">
        <v>248.24481569</v>
      </c>
      <c r="E20" s="17">
        <v>47057.085096167808</v>
      </c>
      <c r="F20" s="17">
        <v>3.2109818475391956</v>
      </c>
      <c r="G20" s="100">
        <v>6387.4267100000334</v>
      </c>
      <c r="H20" s="100">
        <v>248.23477540000013</v>
      </c>
      <c r="I20" s="100">
        <v>46618.271714259528</v>
      </c>
      <c r="J20" s="100">
        <v>3.1603334902094549</v>
      </c>
      <c r="K20" s="17">
        <v>4801.3584401172011</v>
      </c>
      <c r="L20" s="17">
        <v>248.24481569</v>
      </c>
      <c r="M20" s="17">
        <v>41207.388756861503</v>
      </c>
      <c r="N20" s="17">
        <v>2.8823606014388208</v>
      </c>
      <c r="O20" s="100">
        <v>4690.5004614974032</v>
      </c>
      <c r="P20" s="100">
        <v>248.23477540000013</v>
      </c>
      <c r="Q20" s="100">
        <v>40828.121784693765</v>
      </c>
      <c r="R20" s="100">
        <v>2.83781477214449</v>
      </c>
      <c r="S20" s="18"/>
      <c r="T20" s="17">
        <v>6505.7754810000642</v>
      </c>
      <c r="U20" s="17">
        <v>227.49899458100032</v>
      </c>
      <c r="V20" s="17">
        <v>44948.516207839595</v>
      </c>
      <c r="W20" s="17">
        <v>3.1118605762485676</v>
      </c>
      <c r="X20" s="100">
        <v>6223.2652560000488</v>
      </c>
      <c r="Y20" s="100">
        <v>227.49478315200031</v>
      </c>
      <c r="Z20" s="100">
        <v>43984.130625808037</v>
      </c>
      <c r="AA20" s="100">
        <v>3.004946768529412</v>
      </c>
      <c r="AB20" s="17">
        <v>4371.7844924706797</v>
      </c>
      <c r="AC20" s="17">
        <v>227.49899458100032</v>
      </c>
      <c r="AD20" s="17">
        <v>37667.040196238937</v>
      </c>
      <c r="AE20" s="17">
        <v>2.681992996137045</v>
      </c>
      <c r="AF20" s="100">
        <v>4107.3413258524852</v>
      </c>
      <c r="AG20" s="100">
        <v>227.49478315200031</v>
      </c>
      <c r="AH20" s="100">
        <v>36764.30194679433</v>
      </c>
      <c r="AI20" s="100">
        <v>2.5810557244915024</v>
      </c>
      <c r="AJ20" s="18"/>
      <c r="AK20" s="17">
        <v>5325.5271599999933</v>
      </c>
      <c r="AL20" s="17">
        <v>228.14104666700044</v>
      </c>
      <c r="AM20" s="17">
        <v>40985.548910422425</v>
      </c>
      <c r="AN20" s="17">
        <v>2.7421140957645256</v>
      </c>
      <c r="AO20" s="100">
        <v>5170.8404510000182</v>
      </c>
      <c r="AP20" s="100">
        <v>228.13930285700056</v>
      </c>
      <c r="AQ20" s="100">
        <v>40457.561822175252</v>
      </c>
      <c r="AR20" s="100">
        <v>2.6845497873479554</v>
      </c>
      <c r="AS20" s="17">
        <v>3525.6767545136013</v>
      </c>
      <c r="AT20" s="17">
        <v>228.14104666700044</v>
      </c>
      <c r="AU20" s="17">
        <v>34844.207347846081</v>
      </c>
      <c r="AV20" s="17">
        <v>2.388994149542834</v>
      </c>
      <c r="AW20" s="100">
        <v>3408.1797999180067</v>
      </c>
      <c r="AX20" s="100">
        <v>228.13930285700056</v>
      </c>
      <c r="AY20" s="100">
        <v>34443.116908192285</v>
      </c>
      <c r="AZ20" s="100">
        <v>2.3438042904367689</v>
      </c>
      <c r="BA20" s="18"/>
      <c r="BB20" s="17">
        <v>6279.0086519999913</v>
      </c>
      <c r="BC20" s="17">
        <v>219.53368968400036</v>
      </c>
      <c r="BD20" s="17">
        <v>43378.225550235285</v>
      </c>
      <c r="BE20" s="17">
        <v>3.0140694883722596</v>
      </c>
      <c r="BF20" s="100">
        <v>5977.8849829999981</v>
      </c>
      <c r="BG20" s="100">
        <v>219.53023664400047</v>
      </c>
      <c r="BH20" s="100">
        <v>42350.40413029366</v>
      </c>
      <c r="BI20" s="100">
        <v>2.8929371294597255</v>
      </c>
      <c r="BJ20" s="17">
        <v>4073.7712993039809</v>
      </c>
      <c r="BK20" s="17">
        <v>219.53368968400036</v>
      </c>
      <c r="BL20" s="17">
        <v>35853.646969607122</v>
      </c>
      <c r="BM20" s="17">
        <v>2.5683037416736889</v>
      </c>
      <c r="BN20" s="100">
        <v>3772.0156368329795</v>
      </c>
      <c r="BO20" s="100">
        <v>219.53023664400047</v>
      </c>
      <c r="BP20" s="100">
        <v>34823.669099463332</v>
      </c>
      <c r="BQ20" s="100">
        <v>2.4494507984737752</v>
      </c>
      <c r="BR20" s="18"/>
      <c r="BS20" s="17">
        <v>5513.1539609999463</v>
      </c>
      <c r="BT20" s="17">
        <v>232.47031128700058</v>
      </c>
      <c r="BU20" s="17">
        <v>42058.68428518642</v>
      </c>
      <c r="BV20" s="17">
        <v>2.8305199628614695</v>
      </c>
      <c r="BW20" s="100">
        <v>5374.9874999999229</v>
      </c>
      <c r="BX20" s="100">
        <v>232.46713350100032</v>
      </c>
      <c r="BY20" s="100">
        <v>41586.923198349767</v>
      </c>
      <c r="BZ20" s="100">
        <v>2.7802990032763013</v>
      </c>
      <c r="CA20" s="17">
        <v>3718.8666926114965</v>
      </c>
      <c r="CB20" s="17">
        <v>232.47031128700058</v>
      </c>
      <c r="CC20" s="17">
        <v>35936.324925227455</v>
      </c>
      <c r="CD20" s="17">
        <v>2.4825936385809322</v>
      </c>
      <c r="CE20" s="100">
        <v>3616.0418880869888</v>
      </c>
      <c r="CF20" s="100">
        <v>232.46713350100032</v>
      </c>
      <c r="CG20" s="100">
        <v>35585.154518117168</v>
      </c>
      <c r="CH20" s="100">
        <v>2.4437108527207885</v>
      </c>
      <c r="CI20" s="18"/>
      <c r="CJ20" s="17">
        <v>5773.417521999987</v>
      </c>
      <c r="CK20" s="17">
        <v>211.36894999800083</v>
      </c>
      <c r="CL20" s="17">
        <v>40836.603863317119</v>
      </c>
      <c r="CM20" s="17">
        <v>2.7599864861981049</v>
      </c>
      <c r="CN20" s="100">
        <v>5472.518072000018</v>
      </c>
      <c r="CO20" s="100">
        <v>211.3682600380007</v>
      </c>
      <c r="CP20" s="100">
        <v>39809.823817994213</v>
      </c>
      <c r="CQ20" s="100">
        <v>2.6421667534162641</v>
      </c>
      <c r="CR20" s="17">
        <v>3403.8070093662186</v>
      </c>
      <c r="CS20" s="17">
        <v>211.36894999800083</v>
      </c>
      <c r="CT20" s="17">
        <v>32751.161048738933</v>
      </c>
      <c r="CU20" s="17">
        <v>2.2950122621889393</v>
      </c>
      <c r="CV20" s="100">
        <v>3084.46563142781</v>
      </c>
      <c r="CW20" s="100">
        <v>211.3682600380007</v>
      </c>
      <c r="CX20" s="100">
        <v>31661.454563420157</v>
      </c>
      <c r="CY20" s="100">
        <v>2.1766022785111812</v>
      </c>
      <c r="CZ20" s="18"/>
      <c r="DA20" s="17">
        <v>8074.0267820000145</v>
      </c>
      <c r="DB20" s="17">
        <v>206.90270819900141</v>
      </c>
      <c r="DC20" s="17">
        <v>48239.980563833669</v>
      </c>
      <c r="DD20" s="17">
        <v>3.4377334378148303</v>
      </c>
      <c r="DE20" s="100">
        <v>7669.6820280000038</v>
      </c>
      <c r="DF20" s="100">
        <v>206.89915586900119</v>
      </c>
      <c r="DG20" s="100">
        <v>46859.944421920052</v>
      </c>
      <c r="DH20" s="100">
        <v>3.2803445799287099</v>
      </c>
      <c r="DI20" s="17">
        <v>5055.5602339496081</v>
      </c>
      <c r="DJ20" s="17">
        <v>206.90270819900141</v>
      </c>
      <c r="DK20" s="17">
        <v>37940.550116568957</v>
      </c>
      <c r="DL20" s="17">
        <v>2.8308548455960474</v>
      </c>
      <c r="DM20" s="100">
        <v>4646.7936989284344</v>
      </c>
      <c r="DN20" s="100">
        <v>206.89915586900119</v>
      </c>
      <c r="DO20" s="100">
        <v>36545.426238761785</v>
      </c>
      <c r="DP20" s="100">
        <v>2.6742844417983811</v>
      </c>
      <c r="DQ20" s="18"/>
      <c r="DR20" s="17">
        <v>7403.5729849999434</v>
      </c>
      <c r="DS20" s="17">
        <v>213.84914914800072</v>
      </c>
      <c r="DT20" s="17">
        <v>46646.942439837774</v>
      </c>
      <c r="DU20" s="17">
        <v>3.3072254882071799</v>
      </c>
      <c r="DV20" s="100">
        <v>7006.4449639999402</v>
      </c>
      <c r="DW20" s="100">
        <v>213.83986870800055</v>
      </c>
      <c r="DX20" s="100">
        <v>45290.95799026281</v>
      </c>
      <c r="DY20" s="100">
        <v>3.1509363827013672</v>
      </c>
      <c r="DZ20" s="17">
        <v>4861.5895121376416</v>
      </c>
      <c r="EA20" s="17">
        <v>213.84914914800072</v>
      </c>
      <c r="EB20" s="17">
        <v>37973.338952745406</v>
      </c>
      <c r="EC20" s="17">
        <v>2.8033048217738039</v>
      </c>
      <c r="ED20" s="100">
        <v>4446.4268772468458</v>
      </c>
      <c r="EE20" s="100">
        <v>213.83986870800055</v>
      </c>
      <c r="EF20" s="100">
        <v>36555.817875729103</v>
      </c>
      <c r="EG20" s="100">
        <v>2.6445300569972705</v>
      </c>
      <c r="EH20" s="18"/>
      <c r="EI20" s="17">
        <v>8179.1946880000123</v>
      </c>
      <c r="EJ20" s="17">
        <v>203.7153068740017</v>
      </c>
      <c r="EK20" s="17">
        <v>48280.088050112536</v>
      </c>
      <c r="EL20" s="17">
        <v>3.4504483212012396</v>
      </c>
      <c r="EM20" s="100">
        <v>7679.8608450000256</v>
      </c>
      <c r="EN20" s="100">
        <v>203.71242195400131</v>
      </c>
      <c r="EO20" s="100">
        <v>46576.00257905852</v>
      </c>
      <c r="EP20" s="100">
        <v>3.2546466962807079</v>
      </c>
      <c r="EQ20" s="17">
        <v>5039.1100001848181</v>
      </c>
      <c r="ER20" s="17">
        <v>203.7153068740017</v>
      </c>
      <c r="ES20" s="17">
        <v>37565.679483430795</v>
      </c>
      <c r="ET20" s="17">
        <v>2.8273347739675776</v>
      </c>
      <c r="EU20" s="100">
        <v>4518.434987020396</v>
      </c>
      <c r="EV20" s="100">
        <v>203.71242195400131</v>
      </c>
      <c r="EW20" s="100">
        <v>35788.774952011911</v>
      </c>
      <c r="EX20" s="100">
        <v>2.628700442900556</v>
      </c>
      <c r="EY20" s="18"/>
      <c r="EZ20" s="17">
        <v>8715.4784399999444</v>
      </c>
      <c r="FA20" s="17">
        <v>247.37712227299966</v>
      </c>
      <c r="FB20" s="17">
        <v>54476.144831561374</v>
      </c>
      <c r="FC20" s="17">
        <v>3.8331020858265914</v>
      </c>
      <c r="FD20" s="100">
        <v>8440.4955789999567</v>
      </c>
      <c r="FE20" s="100">
        <v>247.37724025299988</v>
      </c>
      <c r="FF20" s="100">
        <v>53537.876610228894</v>
      </c>
      <c r="FG20" s="100">
        <v>3.7257589313422024</v>
      </c>
      <c r="FH20" s="17">
        <v>6334.997767301953</v>
      </c>
      <c r="FI20" s="17">
        <v>247.37712227299966</v>
      </c>
      <c r="FJ20" s="17">
        <v>46353.611509021648</v>
      </c>
      <c r="FK20" s="17">
        <v>3.3605112605755845</v>
      </c>
      <c r="FL20" s="100">
        <v>6062.9103652439617</v>
      </c>
      <c r="FM20" s="100">
        <v>247.37724025299988</v>
      </c>
      <c r="FN20" s="100">
        <v>45425.222998963523</v>
      </c>
      <c r="FO20" s="100">
        <v>3.2563856977587236</v>
      </c>
      <c r="FP20" s="18"/>
    </row>
    <row r="21" spans="2:172" ht="18">
      <c r="B21" s="4">
        <f>$B$59</f>
        <v>0</v>
      </c>
      <c r="C21" s="17"/>
      <c r="D21" s="17"/>
      <c r="E21" s="17"/>
      <c r="F21" s="17"/>
      <c r="G21" s="100"/>
      <c r="H21" s="100"/>
      <c r="I21" s="100"/>
      <c r="J21" s="100"/>
      <c r="K21" s="17"/>
      <c r="L21" s="17"/>
      <c r="M21" s="17"/>
      <c r="N21" s="17"/>
      <c r="O21" s="100"/>
      <c r="P21" s="100"/>
      <c r="Q21" s="100"/>
      <c r="R21" s="100"/>
      <c r="S21" s="18"/>
      <c r="T21" s="17"/>
      <c r="U21" s="17"/>
      <c r="V21" s="17"/>
      <c r="W21" s="17"/>
      <c r="X21" s="100"/>
      <c r="Y21" s="100"/>
      <c r="Z21" s="100"/>
      <c r="AA21" s="100"/>
      <c r="AB21" s="17"/>
      <c r="AC21" s="17"/>
      <c r="AD21" s="17"/>
      <c r="AE21" s="17"/>
      <c r="AF21" s="100"/>
      <c r="AG21" s="100"/>
      <c r="AH21" s="100"/>
      <c r="AI21" s="100"/>
      <c r="AJ21" s="18"/>
      <c r="AK21" s="17"/>
      <c r="AL21" s="17"/>
      <c r="AM21" s="17"/>
      <c r="AN21" s="17"/>
      <c r="AO21" s="100"/>
      <c r="AP21" s="100"/>
      <c r="AQ21" s="100"/>
      <c r="AR21" s="100"/>
      <c r="AS21" s="17"/>
      <c r="AT21" s="17"/>
      <c r="AU21" s="17"/>
      <c r="AV21" s="17"/>
      <c r="AW21" s="100"/>
      <c r="AX21" s="100"/>
      <c r="AY21" s="100"/>
      <c r="AZ21" s="100"/>
      <c r="BA21" s="18"/>
      <c r="BB21" s="17"/>
      <c r="BC21" s="17"/>
      <c r="BD21" s="17"/>
      <c r="BE21" s="17"/>
      <c r="BF21" s="100"/>
      <c r="BG21" s="100"/>
      <c r="BH21" s="100"/>
      <c r="BI21" s="100"/>
      <c r="BJ21" s="17"/>
      <c r="BK21" s="17"/>
      <c r="BL21" s="17"/>
      <c r="BM21" s="17"/>
      <c r="BN21" s="100"/>
      <c r="BO21" s="100"/>
      <c r="BP21" s="100"/>
      <c r="BQ21" s="100"/>
      <c r="BR21" s="18"/>
      <c r="BS21" s="17"/>
      <c r="BT21" s="17"/>
      <c r="BU21" s="17"/>
      <c r="BV21" s="17"/>
      <c r="BW21" s="100"/>
      <c r="BX21" s="100"/>
      <c r="BY21" s="100"/>
      <c r="BZ21" s="100"/>
      <c r="CA21" s="17"/>
      <c r="CB21" s="17"/>
      <c r="CC21" s="17"/>
      <c r="CD21" s="17"/>
      <c r="CE21" s="100"/>
      <c r="CF21" s="100"/>
      <c r="CG21" s="100"/>
      <c r="CH21" s="100"/>
      <c r="CI21" s="18"/>
      <c r="CJ21" s="17"/>
      <c r="CK21" s="17"/>
      <c r="CL21" s="17"/>
      <c r="CM21" s="17"/>
      <c r="CN21" s="100"/>
      <c r="CO21" s="100"/>
      <c r="CP21" s="100"/>
      <c r="CQ21" s="100"/>
      <c r="CR21" s="17"/>
      <c r="CS21" s="17"/>
      <c r="CT21" s="17"/>
      <c r="CU21" s="17"/>
      <c r="CV21" s="100"/>
      <c r="CW21" s="100"/>
      <c r="CX21" s="100"/>
      <c r="CY21" s="100"/>
      <c r="CZ21" s="18"/>
      <c r="DA21" s="17"/>
      <c r="DB21" s="17"/>
      <c r="DC21" s="17"/>
      <c r="DD21" s="17"/>
      <c r="DE21" s="100"/>
      <c r="DF21" s="100"/>
      <c r="DG21" s="100"/>
      <c r="DH21" s="100"/>
      <c r="DI21" s="17"/>
      <c r="DJ21" s="17"/>
      <c r="DK21" s="17"/>
      <c r="DL21" s="17"/>
      <c r="DM21" s="100"/>
      <c r="DN21" s="100"/>
      <c r="DO21" s="100"/>
      <c r="DP21" s="100"/>
      <c r="DQ21" s="18"/>
      <c r="DR21" s="17"/>
      <c r="DS21" s="17"/>
      <c r="DT21" s="17"/>
      <c r="DU21" s="17"/>
      <c r="DV21" s="100"/>
      <c r="DW21" s="100"/>
      <c r="DX21" s="100"/>
      <c r="DY21" s="100"/>
      <c r="DZ21" s="17"/>
      <c r="EA21" s="17"/>
      <c r="EB21" s="17"/>
      <c r="EC21" s="17"/>
      <c r="ED21" s="100"/>
      <c r="EE21" s="100"/>
      <c r="EF21" s="100"/>
      <c r="EG21" s="100"/>
      <c r="EH21" s="18"/>
      <c r="EI21" s="17"/>
      <c r="EJ21" s="17"/>
      <c r="EK21" s="17"/>
      <c r="EL21" s="17"/>
      <c r="EM21" s="100"/>
      <c r="EN21" s="100"/>
      <c r="EO21" s="100"/>
      <c r="EP21" s="100"/>
      <c r="EQ21" s="17"/>
      <c r="ER21" s="17"/>
      <c r="ES21" s="17"/>
      <c r="ET21" s="17"/>
      <c r="EU21" s="100"/>
      <c r="EV21" s="100"/>
      <c r="EW21" s="100"/>
      <c r="EX21" s="100"/>
      <c r="EY21" s="18"/>
      <c r="EZ21" s="17"/>
      <c r="FA21" s="17"/>
      <c r="FB21" s="17"/>
      <c r="FC21" s="17"/>
      <c r="FD21" s="100"/>
      <c r="FE21" s="100"/>
      <c r="FF21" s="100"/>
      <c r="FG21" s="100"/>
      <c r="FH21" s="17"/>
      <c r="FI21" s="17"/>
      <c r="FJ21" s="17"/>
      <c r="FK21" s="17"/>
      <c r="FL21" s="100"/>
      <c r="FM21" s="100"/>
      <c r="FN21" s="100"/>
      <c r="FO21" s="100"/>
      <c r="FP21" s="18"/>
    </row>
    <row r="22" spans="2:172" ht="18">
      <c r="B22" s="4">
        <f>$B$60</f>
        <v>0</v>
      </c>
      <c r="C22" s="17"/>
      <c r="D22" s="17"/>
      <c r="E22" s="17"/>
      <c r="F22" s="17"/>
      <c r="G22" s="100"/>
      <c r="H22" s="100"/>
      <c r="I22" s="100"/>
      <c r="J22" s="100"/>
      <c r="K22" s="17"/>
      <c r="L22" s="17"/>
      <c r="M22" s="17"/>
      <c r="N22" s="17"/>
      <c r="O22" s="100"/>
      <c r="P22" s="100"/>
      <c r="Q22" s="100"/>
      <c r="R22" s="100"/>
      <c r="S22" s="18"/>
      <c r="T22" s="17"/>
      <c r="U22" s="17"/>
      <c r="V22" s="17"/>
      <c r="W22" s="17"/>
      <c r="X22" s="100"/>
      <c r="Y22" s="100"/>
      <c r="Z22" s="100"/>
      <c r="AA22" s="100"/>
      <c r="AB22" s="17"/>
      <c r="AC22" s="17"/>
      <c r="AD22" s="17"/>
      <c r="AE22" s="17"/>
      <c r="AF22" s="100"/>
      <c r="AG22" s="100"/>
      <c r="AH22" s="100"/>
      <c r="AI22" s="100"/>
      <c r="AJ22" s="18"/>
      <c r="AK22" s="17"/>
      <c r="AL22" s="17"/>
      <c r="AM22" s="17"/>
      <c r="AN22" s="17"/>
      <c r="AO22" s="100"/>
      <c r="AP22" s="100"/>
      <c r="AQ22" s="100"/>
      <c r="AR22" s="100"/>
      <c r="AS22" s="17"/>
      <c r="AT22" s="17"/>
      <c r="AU22" s="17"/>
      <c r="AV22" s="17"/>
      <c r="AW22" s="100"/>
      <c r="AX22" s="100"/>
      <c r="AY22" s="100"/>
      <c r="AZ22" s="100"/>
      <c r="BA22" s="18"/>
      <c r="BB22" s="17"/>
      <c r="BC22" s="17"/>
      <c r="BD22" s="17"/>
      <c r="BE22" s="17"/>
      <c r="BF22" s="100"/>
      <c r="BG22" s="100"/>
      <c r="BH22" s="100"/>
      <c r="BI22" s="100"/>
      <c r="BJ22" s="17"/>
      <c r="BK22" s="17"/>
      <c r="BL22" s="17"/>
      <c r="BM22" s="17"/>
      <c r="BN22" s="100"/>
      <c r="BO22" s="100"/>
      <c r="BP22" s="100"/>
      <c r="BQ22" s="100"/>
      <c r="BR22" s="18"/>
      <c r="BS22" s="17"/>
      <c r="BT22" s="17"/>
      <c r="BU22" s="17"/>
      <c r="BV22" s="17"/>
      <c r="BW22" s="100"/>
      <c r="BX22" s="100"/>
      <c r="BY22" s="100"/>
      <c r="BZ22" s="100"/>
      <c r="CA22" s="17"/>
      <c r="CB22" s="17"/>
      <c r="CC22" s="17"/>
      <c r="CD22" s="17"/>
      <c r="CE22" s="100"/>
      <c r="CF22" s="100"/>
      <c r="CG22" s="100"/>
      <c r="CH22" s="100"/>
      <c r="CI22" s="18"/>
      <c r="CJ22" s="17"/>
      <c r="CK22" s="17"/>
      <c r="CL22" s="17"/>
      <c r="CM22" s="17"/>
      <c r="CN22" s="100"/>
      <c r="CO22" s="100"/>
      <c r="CP22" s="100"/>
      <c r="CQ22" s="100"/>
      <c r="CR22" s="17"/>
      <c r="CS22" s="17"/>
      <c r="CT22" s="17"/>
      <c r="CU22" s="17"/>
      <c r="CV22" s="100"/>
      <c r="CW22" s="100"/>
      <c r="CX22" s="100"/>
      <c r="CY22" s="100"/>
      <c r="CZ22" s="18"/>
      <c r="DA22" s="17"/>
      <c r="DB22" s="17"/>
      <c r="DC22" s="17"/>
      <c r="DD22" s="17"/>
      <c r="DE22" s="100"/>
      <c r="DF22" s="100"/>
      <c r="DG22" s="100"/>
      <c r="DH22" s="100"/>
      <c r="DI22" s="17"/>
      <c r="DJ22" s="17"/>
      <c r="DK22" s="17"/>
      <c r="DL22" s="17"/>
      <c r="DM22" s="100"/>
      <c r="DN22" s="100"/>
      <c r="DO22" s="100"/>
      <c r="DP22" s="100"/>
      <c r="DQ22" s="18"/>
      <c r="DR22" s="17"/>
      <c r="DS22" s="17"/>
      <c r="DT22" s="17"/>
      <c r="DU22" s="17"/>
      <c r="DV22" s="100"/>
      <c r="DW22" s="100"/>
      <c r="DX22" s="100"/>
      <c r="DY22" s="100"/>
      <c r="DZ22" s="17"/>
      <c r="EA22" s="17"/>
      <c r="EB22" s="17"/>
      <c r="EC22" s="17"/>
      <c r="ED22" s="100"/>
      <c r="EE22" s="100"/>
      <c r="EF22" s="100"/>
      <c r="EG22" s="100"/>
      <c r="EH22" s="18"/>
      <c r="EI22" s="17"/>
      <c r="EJ22" s="17"/>
      <c r="EK22" s="17"/>
      <c r="EL22" s="17"/>
      <c r="EM22" s="100"/>
      <c r="EN22" s="100"/>
      <c r="EO22" s="100"/>
      <c r="EP22" s="100"/>
      <c r="EQ22" s="17"/>
      <c r="ER22" s="17"/>
      <c r="ES22" s="17"/>
      <c r="ET22" s="17"/>
      <c r="EU22" s="100"/>
      <c r="EV22" s="100"/>
      <c r="EW22" s="100"/>
      <c r="EX22" s="100"/>
      <c r="EY22" s="18"/>
      <c r="EZ22" s="17"/>
      <c r="FA22" s="17"/>
      <c r="FB22" s="17"/>
      <c r="FC22" s="17"/>
      <c r="FD22" s="100"/>
      <c r="FE22" s="100"/>
      <c r="FF22" s="100"/>
      <c r="FG22" s="100"/>
      <c r="FH22" s="17"/>
      <c r="FI22" s="17"/>
      <c r="FJ22" s="17"/>
      <c r="FK22" s="17"/>
      <c r="FL22" s="100"/>
      <c r="FM22" s="100"/>
      <c r="FN22" s="100"/>
      <c r="FO22" s="100"/>
      <c r="FP22" s="18"/>
    </row>
    <row r="23" spans="2:172" ht="18">
      <c r="B23" s="4">
        <f>$B$61</f>
        <v>0</v>
      </c>
      <c r="C23" s="17"/>
      <c r="D23" s="17"/>
      <c r="E23" s="17"/>
      <c r="F23" s="17"/>
      <c r="G23" s="100"/>
      <c r="H23" s="100"/>
      <c r="I23" s="100"/>
      <c r="J23" s="100"/>
      <c r="K23" s="17"/>
      <c r="L23" s="17"/>
      <c r="M23" s="17"/>
      <c r="N23" s="17"/>
      <c r="O23" s="100"/>
      <c r="P23" s="100"/>
      <c r="Q23" s="100"/>
      <c r="R23" s="100"/>
      <c r="S23" s="18"/>
      <c r="T23" s="17"/>
      <c r="U23" s="17"/>
      <c r="V23" s="17"/>
      <c r="W23" s="17"/>
      <c r="X23" s="100"/>
      <c r="Y23" s="100"/>
      <c r="Z23" s="100"/>
      <c r="AA23" s="100"/>
      <c r="AB23" s="17"/>
      <c r="AC23" s="17"/>
      <c r="AD23" s="17"/>
      <c r="AE23" s="17"/>
      <c r="AF23" s="100"/>
      <c r="AG23" s="100"/>
      <c r="AH23" s="100"/>
      <c r="AI23" s="100"/>
      <c r="AJ23" s="18"/>
      <c r="AK23" s="17"/>
      <c r="AL23" s="17"/>
      <c r="AM23" s="17"/>
      <c r="AN23" s="17"/>
      <c r="AO23" s="100"/>
      <c r="AP23" s="100"/>
      <c r="AQ23" s="100"/>
      <c r="AR23" s="100"/>
      <c r="AS23" s="17"/>
      <c r="AT23" s="17"/>
      <c r="AU23" s="17"/>
      <c r="AV23" s="17"/>
      <c r="AW23" s="100"/>
      <c r="AX23" s="100"/>
      <c r="AY23" s="100"/>
      <c r="AZ23" s="100"/>
      <c r="BA23" s="18"/>
      <c r="BB23" s="17"/>
      <c r="BC23" s="17"/>
      <c r="BD23" s="17"/>
      <c r="BE23" s="17"/>
      <c r="BF23" s="100"/>
      <c r="BG23" s="100"/>
      <c r="BH23" s="100"/>
      <c r="BI23" s="100"/>
      <c r="BJ23" s="17"/>
      <c r="BK23" s="17"/>
      <c r="BL23" s="17"/>
      <c r="BM23" s="17"/>
      <c r="BN23" s="100"/>
      <c r="BO23" s="100"/>
      <c r="BP23" s="100"/>
      <c r="BQ23" s="100"/>
      <c r="BR23" s="18"/>
      <c r="BS23" s="17"/>
      <c r="BT23" s="17"/>
      <c r="BU23" s="17"/>
      <c r="BV23" s="17"/>
      <c r="BW23" s="100"/>
      <c r="BX23" s="100"/>
      <c r="BY23" s="100"/>
      <c r="BZ23" s="100"/>
      <c r="CA23" s="17"/>
      <c r="CB23" s="17"/>
      <c r="CC23" s="17"/>
      <c r="CD23" s="17"/>
      <c r="CE23" s="100"/>
      <c r="CF23" s="100"/>
      <c r="CG23" s="100"/>
      <c r="CH23" s="100"/>
      <c r="CI23" s="18"/>
      <c r="CJ23" s="17"/>
      <c r="CK23" s="17"/>
      <c r="CL23" s="17"/>
      <c r="CM23" s="17"/>
      <c r="CN23" s="100"/>
      <c r="CO23" s="100"/>
      <c r="CP23" s="100"/>
      <c r="CQ23" s="100"/>
      <c r="CR23" s="17"/>
      <c r="CS23" s="17"/>
      <c r="CT23" s="17"/>
      <c r="CU23" s="17"/>
      <c r="CV23" s="100"/>
      <c r="CW23" s="100"/>
      <c r="CX23" s="100"/>
      <c r="CY23" s="100"/>
      <c r="CZ23" s="18"/>
      <c r="DA23" s="17"/>
      <c r="DB23" s="17"/>
      <c r="DC23" s="17"/>
      <c r="DD23" s="17"/>
      <c r="DE23" s="100"/>
      <c r="DF23" s="100"/>
      <c r="DG23" s="100"/>
      <c r="DH23" s="100"/>
      <c r="DI23" s="17"/>
      <c r="DJ23" s="17"/>
      <c r="DK23" s="17"/>
      <c r="DL23" s="17"/>
      <c r="DM23" s="100"/>
      <c r="DN23" s="100"/>
      <c r="DO23" s="100"/>
      <c r="DP23" s="100"/>
      <c r="DQ23" s="18"/>
      <c r="DR23" s="17"/>
      <c r="DS23" s="17"/>
      <c r="DT23" s="17"/>
      <c r="DU23" s="17"/>
      <c r="DV23" s="100"/>
      <c r="DW23" s="100"/>
      <c r="DX23" s="100"/>
      <c r="DY23" s="100"/>
      <c r="DZ23" s="17"/>
      <c r="EA23" s="17"/>
      <c r="EB23" s="17"/>
      <c r="EC23" s="17"/>
      <c r="ED23" s="100"/>
      <c r="EE23" s="100"/>
      <c r="EF23" s="100"/>
      <c r="EG23" s="100"/>
      <c r="EH23" s="18"/>
      <c r="EI23" s="17"/>
      <c r="EJ23" s="17"/>
      <c r="EK23" s="17"/>
      <c r="EL23" s="17"/>
      <c r="EM23" s="100"/>
      <c r="EN23" s="100"/>
      <c r="EO23" s="100"/>
      <c r="EP23" s="100"/>
      <c r="EQ23" s="17"/>
      <c r="ER23" s="17"/>
      <c r="ES23" s="17"/>
      <c r="ET23" s="17"/>
      <c r="EU23" s="100"/>
      <c r="EV23" s="100"/>
      <c r="EW23" s="100"/>
      <c r="EX23" s="100"/>
      <c r="EY23" s="18"/>
      <c r="EZ23" s="17"/>
      <c r="FA23" s="17"/>
      <c r="FB23" s="17"/>
      <c r="FC23" s="17"/>
      <c r="FD23" s="100"/>
      <c r="FE23" s="100"/>
      <c r="FF23" s="100"/>
      <c r="FG23" s="100"/>
      <c r="FH23" s="17"/>
      <c r="FI23" s="17"/>
      <c r="FJ23" s="17"/>
      <c r="FK23" s="17"/>
      <c r="FL23" s="100"/>
      <c r="FM23" s="100"/>
      <c r="FN23" s="100"/>
      <c r="FO23" s="100"/>
      <c r="FP23" s="18"/>
    </row>
    <row r="24" spans="2:172" ht="18">
      <c r="B24" s="4">
        <f>$B$62</f>
        <v>0</v>
      </c>
      <c r="C24" s="17"/>
      <c r="D24" s="17"/>
      <c r="E24" s="17"/>
      <c r="F24" s="17"/>
      <c r="G24" s="100"/>
      <c r="H24" s="100"/>
      <c r="I24" s="100"/>
      <c r="J24" s="100"/>
      <c r="K24" s="17"/>
      <c r="L24" s="17"/>
      <c r="M24" s="17"/>
      <c r="N24" s="17"/>
      <c r="O24" s="100"/>
      <c r="P24" s="100"/>
      <c r="Q24" s="100"/>
      <c r="R24" s="100"/>
      <c r="S24" s="18"/>
      <c r="T24" s="17"/>
      <c r="U24" s="17"/>
      <c r="V24" s="17"/>
      <c r="W24" s="17"/>
      <c r="X24" s="100"/>
      <c r="Y24" s="100"/>
      <c r="Z24" s="100"/>
      <c r="AA24" s="100"/>
      <c r="AB24" s="17"/>
      <c r="AC24" s="17"/>
      <c r="AD24" s="17"/>
      <c r="AE24" s="17"/>
      <c r="AF24" s="100"/>
      <c r="AG24" s="100"/>
      <c r="AH24" s="100"/>
      <c r="AI24" s="100"/>
      <c r="AJ24" s="18"/>
      <c r="AK24" s="17"/>
      <c r="AL24" s="17"/>
      <c r="AM24" s="17"/>
      <c r="AN24" s="17"/>
      <c r="AO24" s="100"/>
      <c r="AP24" s="100"/>
      <c r="AQ24" s="100"/>
      <c r="AR24" s="100"/>
      <c r="AS24" s="17"/>
      <c r="AT24" s="17"/>
      <c r="AU24" s="17"/>
      <c r="AV24" s="17"/>
      <c r="AW24" s="100"/>
      <c r="AX24" s="100"/>
      <c r="AY24" s="100"/>
      <c r="AZ24" s="100"/>
      <c r="BA24" s="18"/>
      <c r="BB24" s="17"/>
      <c r="BC24" s="17"/>
      <c r="BD24" s="17"/>
      <c r="BE24" s="17"/>
      <c r="BF24" s="100"/>
      <c r="BG24" s="100"/>
      <c r="BH24" s="100"/>
      <c r="BI24" s="100"/>
      <c r="BJ24" s="17"/>
      <c r="BK24" s="17"/>
      <c r="BL24" s="17"/>
      <c r="BM24" s="17"/>
      <c r="BN24" s="100"/>
      <c r="BO24" s="100"/>
      <c r="BP24" s="100"/>
      <c r="BQ24" s="100"/>
      <c r="BR24" s="18"/>
      <c r="BS24" s="17"/>
      <c r="BT24" s="17"/>
      <c r="BU24" s="17"/>
      <c r="BV24" s="17"/>
      <c r="BW24" s="100"/>
      <c r="BX24" s="100"/>
      <c r="BY24" s="100"/>
      <c r="BZ24" s="100"/>
      <c r="CA24" s="17"/>
      <c r="CB24" s="17"/>
      <c r="CC24" s="17"/>
      <c r="CD24" s="17"/>
      <c r="CE24" s="100"/>
      <c r="CF24" s="100"/>
      <c r="CG24" s="100"/>
      <c r="CH24" s="100"/>
      <c r="CI24" s="18"/>
      <c r="CJ24" s="17"/>
      <c r="CK24" s="17"/>
      <c r="CL24" s="17"/>
      <c r="CM24" s="17"/>
      <c r="CN24" s="100"/>
      <c r="CO24" s="100"/>
      <c r="CP24" s="100"/>
      <c r="CQ24" s="100"/>
      <c r="CR24" s="17"/>
      <c r="CS24" s="17"/>
      <c r="CT24" s="17"/>
      <c r="CU24" s="17"/>
      <c r="CV24" s="100"/>
      <c r="CW24" s="100"/>
      <c r="CX24" s="100"/>
      <c r="CY24" s="100"/>
      <c r="CZ24" s="18"/>
      <c r="DA24" s="17"/>
      <c r="DB24" s="17"/>
      <c r="DC24" s="17"/>
      <c r="DD24" s="17"/>
      <c r="DE24" s="100"/>
      <c r="DF24" s="100"/>
      <c r="DG24" s="100"/>
      <c r="DH24" s="100"/>
      <c r="DI24" s="17"/>
      <c r="DJ24" s="17"/>
      <c r="DK24" s="17"/>
      <c r="DL24" s="17"/>
      <c r="DM24" s="100"/>
      <c r="DN24" s="100"/>
      <c r="DO24" s="100"/>
      <c r="DP24" s="100"/>
      <c r="DQ24" s="18"/>
      <c r="DR24" s="17"/>
      <c r="DS24" s="17"/>
      <c r="DT24" s="17"/>
      <c r="DU24" s="17"/>
      <c r="DV24" s="100"/>
      <c r="DW24" s="100"/>
      <c r="DX24" s="100"/>
      <c r="DY24" s="100"/>
      <c r="DZ24" s="17"/>
      <c r="EA24" s="17"/>
      <c r="EB24" s="17"/>
      <c r="EC24" s="17"/>
      <c r="ED24" s="100"/>
      <c r="EE24" s="100"/>
      <c r="EF24" s="100"/>
      <c r="EG24" s="100"/>
      <c r="EH24" s="18"/>
      <c r="EI24" s="17"/>
      <c r="EJ24" s="17"/>
      <c r="EK24" s="17"/>
      <c r="EL24" s="17"/>
      <c r="EM24" s="100"/>
      <c r="EN24" s="100"/>
      <c r="EO24" s="100"/>
      <c r="EP24" s="100"/>
      <c r="EQ24" s="17"/>
      <c r="ER24" s="17"/>
      <c r="ES24" s="17"/>
      <c r="ET24" s="17"/>
      <c r="EU24" s="100"/>
      <c r="EV24" s="100"/>
      <c r="EW24" s="100"/>
      <c r="EX24" s="100"/>
      <c r="EY24" s="18"/>
      <c r="EZ24" s="17"/>
      <c r="FA24" s="17"/>
      <c r="FB24" s="17"/>
      <c r="FC24" s="17"/>
      <c r="FD24" s="100"/>
      <c r="FE24" s="100"/>
      <c r="FF24" s="100"/>
      <c r="FG24" s="100"/>
      <c r="FH24" s="17"/>
      <c r="FI24" s="17"/>
      <c r="FJ24" s="17"/>
      <c r="FK24" s="17"/>
      <c r="FL24" s="100"/>
      <c r="FM24" s="100"/>
      <c r="FN24" s="100"/>
      <c r="FO24" s="100"/>
      <c r="FP24" s="18"/>
    </row>
    <row r="25" spans="2:172" ht="18">
      <c r="B25" s="4">
        <f>$B$63</f>
        <v>0</v>
      </c>
      <c r="C25" s="17"/>
      <c r="D25" s="17"/>
      <c r="E25" s="17"/>
      <c r="F25" s="17"/>
      <c r="G25" s="100"/>
      <c r="H25" s="100"/>
      <c r="I25" s="100"/>
      <c r="J25" s="100"/>
      <c r="K25" s="17"/>
      <c r="L25" s="17"/>
      <c r="M25" s="17"/>
      <c r="N25" s="17"/>
      <c r="O25" s="100"/>
      <c r="P25" s="100"/>
      <c r="Q25" s="100"/>
      <c r="R25" s="100"/>
      <c r="S25" s="18"/>
      <c r="T25" s="17"/>
      <c r="U25" s="17"/>
      <c r="V25" s="17"/>
      <c r="W25" s="17"/>
      <c r="X25" s="100"/>
      <c r="Y25" s="100"/>
      <c r="Z25" s="100"/>
      <c r="AA25" s="100"/>
      <c r="AB25" s="17"/>
      <c r="AC25" s="17"/>
      <c r="AD25" s="17"/>
      <c r="AE25" s="17"/>
      <c r="AF25" s="100"/>
      <c r="AG25" s="100"/>
      <c r="AH25" s="100"/>
      <c r="AI25" s="100"/>
      <c r="AJ25" s="18"/>
      <c r="AK25" s="17"/>
      <c r="AL25" s="17"/>
      <c r="AM25" s="17"/>
      <c r="AN25" s="17"/>
      <c r="AO25" s="100"/>
      <c r="AP25" s="100"/>
      <c r="AQ25" s="100"/>
      <c r="AR25" s="100"/>
      <c r="AS25" s="17"/>
      <c r="AT25" s="17"/>
      <c r="AU25" s="17"/>
      <c r="AV25" s="17"/>
      <c r="AW25" s="100"/>
      <c r="AX25" s="100"/>
      <c r="AY25" s="100"/>
      <c r="AZ25" s="100"/>
      <c r="BA25" s="18"/>
      <c r="BB25" s="17"/>
      <c r="BC25" s="17"/>
      <c r="BD25" s="17"/>
      <c r="BE25" s="17"/>
      <c r="BF25" s="100"/>
      <c r="BG25" s="100"/>
      <c r="BH25" s="100"/>
      <c r="BI25" s="100"/>
      <c r="BJ25" s="17"/>
      <c r="BK25" s="17"/>
      <c r="BL25" s="17"/>
      <c r="BM25" s="17"/>
      <c r="BN25" s="100"/>
      <c r="BO25" s="100"/>
      <c r="BP25" s="100"/>
      <c r="BQ25" s="100"/>
      <c r="BR25" s="18"/>
      <c r="BS25" s="17"/>
      <c r="BT25" s="17"/>
      <c r="BU25" s="17"/>
      <c r="BV25" s="17"/>
      <c r="BW25" s="100"/>
      <c r="BX25" s="100"/>
      <c r="BY25" s="100"/>
      <c r="BZ25" s="100"/>
      <c r="CA25" s="17"/>
      <c r="CB25" s="17"/>
      <c r="CC25" s="17"/>
      <c r="CD25" s="17"/>
      <c r="CE25" s="100"/>
      <c r="CF25" s="100"/>
      <c r="CG25" s="100"/>
      <c r="CH25" s="100"/>
      <c r="CI25" s="18"/>
      <c r="CJ25" s="17"/>
      <c r="CK25" s="17"/>
      <c r="CL25" s="17"/>
      <c r="CM25" s="17"/>
      <c r="CN25" s="100"/>
      <c r="CO25" s="100"/>
      <c r="CP25" s="100"/>
      <c r="CQ25" s="100"/>
      <c r="CR25" s="17"/>
      <c r="CS25" s="17"/>
      <c r="CT25" s="17"/>
      <c r="CU25" s="17"/>
      <c r="CV25" s="100"/>
      <c r="CW25" s="100"/>
      <c r="CX25" s="100"/>
      <c r="CY25" s="100"/>
      <c r="CZ25" s="18"/>
      <c r="DA25" s="17"/>
      <c r="DB25" s="17"/>
      <c r="DC25" s="17"/>
      <c r="DD25" s="17"/>
      <c r="DE25" s="100"/>
      <c r="DF25" s="100"/>
      <c r="DG25" s="100"/>
      <c r="DH25" s="100"/>
      <c r="DI25" s="17"/>
      <c r="DJ25" s="17"/>
      <c r="DK25" s="17"/>
      <c r="DL25" s="17"/>
      <c r="DM25" s="100"/>
      <c r="DN25" s="100"/>
      <c r="DO25" s="100"/>
      <c r="DP25" s="100"/>
      <c r="DQ25" s="18"/>
      <c r="DR25" s="17"/>
      <c r="DS25" s="17"/>
      <c r="DT25" s="17"/>
      <c r="DU25" s="17"/>
      <c r="DV25" s="100"/>
      <c r="DW25" s="100"/>
      <c r="DX25" s="100"/>
      <c r="DY25" s="100"/>
      <c r="DZ25" s="17"/>
      <c r="EA25" s="17"/>
      <c r="EB25" s="17"/>
      <c r="EC25" s="17"/>
      <c r="ED25" s="100"/>
      <c r="EE25" s="100"/>
      <c r="EF25" s="100"/>
      <c r="EG25" s="100"/>
      <c r="EH25" s="18"/>
      <c r="EI25" s="17"/>
      <c r="EJ25" s="17"/>
      <c r="EK25" s="17"/>
      <c r="EL25" s="17"/>
      <c r="EM25" s="100"/>
      <c r="EN25" s="100"/>
      <c r="EO25" s="100"/>
      <c r="EP25" s="100"/>
      <c r="EQ25" s="17"/>
      <c r="ER25" s="17"/>
      <c r="ES25" s="17"/>
      <c r="ET25" s="17"/>
      <c r="EU25" s="100"/>
      <c r="EV25" s="100"/>
      <c r="EW25" s="100"/>
      <c r="EX25" s="100"/>
      <c r="EY25" s="18"/>
      <c r="EZ25" s="17"/>
      <c r="FA25" s="17"/>
      <c r="FB25" s="17"/>
      <c r="FC25" s="17"/>
      <c r="FD25" s="100"/>
      <c r="FE25" s="100"/>
      <c r="FF25" s="100"/>
      <c r="FG25" s="100"/>
      <c r="FH25" s="17"/>
      <c r="FI25" s="17"/>
      <c r="FJ25" s="17"/>
      <c r="FK25" s="17"/>
      <c r="FL25" s="100"/>
      <c r="FM25" s="100"/>
      <c r="FN25" s="100"/>
      <c r="FO25" s="100"/>
      <c r="FP25" s="18"/>
    </row>
    <row r="26" spans="2:172" ht="18">
      <c r="B26" s="4">
        <f>$B$64</f>
        <v>0</v>
      </c>
      <c r="C26" s="17"/>
      <c r="D26" s="17"/>
      <c r="E26" s="17"/>
      <c r="F26" s="17"/>
      <c r="G26" s="100"/>
      <c r="H26" s="100"/>
      <c r="I26" s="100"/>
      <c r="J26" s="100"/>
      <c r="K26" s="17"/>
      <c r="L26" s="17"/>
      <c r="M26" s="17"/>
      <c r="N26" s="17"/>
      <c r="O26" s="100"/>
      <c r="P26" s="100"/>
      <c r="Q26" s="100"/>
      <c r="R26" s="100"/>
      <c r="S26" s="18"/>
      <c r="T26" s="17"/>
      <c r="U26" s="17"/>
      <c r="V26" s="17"/>
      <c r="W26" s="17"/>
      <c r="X26" s="100"/>
      <c r="Y26" s="100"/>
      <c r="Z26" s="100"/>
      <c r="AA26" s="100"/>
      <c r="AB26" s="17"/>
      <c r="AC26" s="17"/>
      <c r="AD26" s="17"/>
      <c r="AE26" s="17"/>
      <c r="AF26" s="100"/>
      <c r="AG26" s="100"/>
      <c r="AH26" s="100"/>
      <c r="AI26" s="100"/>
      <c r="AJ26" s="18"/>
      <c r="AK26" s="17"/>
      <c r="AL26" s="17"/>
      <c r="AM26" s="17"/>
      <c r="AN26" s="17"/>
      <c r="AO26" s="100"/>
      <c r="AP26" s="100"/>
      <c r="AQ26" s="100"/>
      <c r="AR26" s="100"/>
      <c r="AS26" s="17"/>
      <c r="AT26" s="17"/>
      <c r="AU26" s="17"/>
      <c r="AV26" s="17"/>
      <c r="AW26" s="100"/>
      <c r="AX26" s="100"/>
      <c r="AY26" s="100"/>
      <c r="AZ26" s="100"/>
      <c r="BA26" s="18"/>
      <c r="BB26" s="17"/>
      <c r="BC26" s="17"/>
      <c r="BD26" s="17"/>
      <c r="BE26" s="17"/>
      <c r="BF26" s="100"/>
      <c r="BG26" s="100"/>
      <c r="BH26" s="100"/>
      <c r="BI26" s="100"/>
      <c r="BJ26" s="17"/>
      <c r="BK26" s="17"/>
      <c r="BL26" s="17"/>
      <c r="BM26" s="17"/>
      <c r="BN26" s="100"/>
      <c r="BO26" s="100"/>
      <c r="BP26" s="100"/>
      <c r="BQ26" s="100"/>
      <c r="BR26" s="18"/>
      <c r="BS26" s="17"/>
      <c r="BT26" s="17"/>
      <c r="BU26" s="17"/>
      <c r="BV26" s="17"/>
      <c r="BW26" s="100"/>
      <c r="BX26" s="100"/>
      <c r="BY26" s="100"/>
      <c r="BZ26" s="100"/>
      <c r="CA26" s="17"/>
      <c r="CB26" s="17"/>
      <c r="CC26" s="17"/>
      <c r="CD26" s="17"/>
      <c r="CE26" s="100"/>
      <c r="CF26" s="100"/>
      <c r="CG26" s="100"/>
      <c r="CH26" s="100"/>
      <c r="CI26" s="18"/>
      <c r="CJ26" s="17"/>
      <c r="CK26" s="17"/>
      <c r="CL26" s="17"/>
      <c r="CM26" s="17"/>
      <c r="CN26" s="100"/>
      <c r="CO26" s="100"/>
      <c r="CP26" s="100"/>
      <c r="CQ26" s="100"/>
      <c r="CR26" s="17"/>
      <c r="CS26" s="17"/>
      <c r="CT26" s="17"/>
      <c r="CU26" s="17"/>
      <c r="CV26" s="100"/>
      <c r="CW26" s="100"/>
      <c r="CX26" s="100"/>
      <c r="CY26" s="100"/>
      <c r="CZ26" s="18"/>
      <c r="DA26" s="17"/>
      <c r="DB26" s="17"/>
      <c r="DC26" s="17"/>
      <c r="DD26" s="17"/>
      <c r="DE26" s="100"/>
      <c r="DF26" s="100"/>
      <c r="DG26" s="100"/>
      <c r="DH26" s="100"/>
      <c r="DI26" s="17"/>
      <c r="DJ26" s="17"/>
      <c r="DK26" s="17"/>
      <c r="DL26" s="17"/>
      <c r="DM26" s="100"/>
      <c r="DN26" s="100"/>
      <c r="DO26" s="100"/>
      <c r="DP26" s="100"/>
      <c r="DQ26" s="18"/>
      <c r="DR26" s="17"/>
      <c r="DS26" s="17"/>
      <c r="DT26" s="17"/>
      <c r="DU26" s="17"/>
      <c r="DV26" s="100"/>
      <c r="DW26" s="100"/>
      <c r="DX26" s="100"/>
      <c r="DY26" s="100"/>
      <c r="DZ26" s="17"/>
      <c r="EA26" s="17"/>
      <c r="EB26" s="17"/>
      <c r="EC26" s="17"/>
      <c r="ED26" s="100"/>
      <c r="EE26" s="100"/>
      <c r="EF26" s="100"/>
      <c r="EG26" s="100"/>
      <c r="EH26" s="18"/>
      <c r="EI26" s="17"/>
      <c r="EJ26" s="17"/>
      <c r="EK26" s="17"/>
      <c r="EL26" s="17"/>
      <c r="EM26" s="100"/>
      <c r="EN26" s="100"/>
      <c r="EO26" s="100"/>
      <c r="EP26" s="100"/>
      <c r="EQ26" s="17"/>
      <c r="ER26" s="17"/>
      <c r="ES26" s="17"/>
      <c r="ET26" s="17"/>
      <c r="EU26" s="100"/>
      <c r="EV26" s="100"/>
      <c r="EW26" s="100"/>
      <c r="EX26" s="100"/>
      <c r="EY26" s="18"/>
      <c r="EZ26" s="17"/>
      <c r="FA26" s="17"/>
      <c r="FB26" s="17"/>
      <c r="FC26" s="17"/>
      <c r="FD26" s="100"/>
      <c r="FE26" s="100"/>
      <c r="FF26" s="100"/>
      <c r="FG26" s="100"/>
      <c r="FH26" s="17"/>
      <c r="FI26" s="17"/>
      <c r="FJ26" s="17"/>
      <c r="FK26" s="17"/>
      <c r="FL26" s="100"/>
      <c r="FM26" s="100"/>
      <c r="FN26" s="100"/>
      <c r="FO26" s="100"/>
      <c r="FP26" s="18"/>
    </row>
    <row r="27" spans="2:172">
      <c r="S27" s="75"/>
      <c r="AJ27" s="75"/>
      <c r="BA27" s="75"/>
      <c r="BR27" s="75"/>
      <c r="CI27" s="75"/>
      <c r="CZ27" s="75"/>
      <c r="DQ27" s="75"/>
      <c r="EH27" s="75"/>
      <c r="EY27" s="75"/>
    </row>
    <row r="28" spans="2:172">
      <c r="B28" s="4" t="s">
        <v>8</v>
      </c>
      <c r="C28" s="122">
        <f>$C$55</f>
        <v>1</v>
      </c>
      <c r="D28" s="123"/>
      <c r="E28" s="123"/>
      <c r="F28" s="123"/>
      <c r="G28" s="123"/>
      <c r="H28" s="123"/>
      <c r="I28" s="123"/>
      <c r="J28" s="123"/>
      <c r="K28" s="123"/>
      <c r="L28" s="123"/>
      <c r="M28" s="123"/>
      <c r="N28" s="123"/>
      <c r="O28" s="123"/>
      <c r="P28" s="123"/>
      <c r="Q28" s="123"/>
      <c r="R28" s="123"/>
      <c r="S28" s="20"/>
      <c r="T28" s="122">
        <f>$C$56</f>
        <v>2</v>
      </c>
      <c r="U28" s="123"/>
      <c r="V28" s="123"/>
      <c r="W28" s="123"/>
      <c r="X28" s="123"/>
      <c r="Y28" s="123"/>
      <c r="Z28" s="123"/>
      <c r="AA28" s="123"/>
      <c r="AB28" s="123"/>
      <c r="AC28" s="123"/>
      <c r="AD28" s="123"/>
      <c r="AE28" s="123"/>
      <c r="AF28" s="123"/>
      <c r="AG28" s="123"/>
      <c r="AH28" s="123"/>
      <c r="AI28" s="124"/>
      <c r="AJ28" s="20"/>
      <c r="AK28" s="122">
        <f>$C$57</f>
        <v>3</v>
      </c>
      <c r="AL28" s="123"/>
      <c r="AM28" s="123"/>
      <c r="AN28" s="123"/>
      <c r="AO28" s="123"/>
      <c r="AP28" s="123"/>
      <c r="AQ28" s="123"/>
      <c r="AR28" s="123"/>
      <c r="AS28" s="123"/>
      <c r="AT28" s="123"/>
      <c r="AU28" s="123"/>
      <c r="AV28" s="123"/>
      <c r="AW28" s="123"/>
      <c r="AX28" s="123"/>
      <c r="AY28" s="123"/>
      <c r="AZ28" s="124"/>
      <c r="BA28" s="11"/>
      <c r="BB28" s="122">
        <f>$C$58</f>
        <v>4</v>
      </c>
      <c r="BC28" s="123"/>
      <c r="BD28" s="123"/>
      <c r="BE28" s="123"/>
      <c r="BF28" s="123"/>
      <c r="BG28" s="123"/>
      <c r="BH28" s="123"/>
      <c r="BI28" s="123"/>
      <c r="BJ28" s="123"/>
      <c r="BK28" s="123"/>
      <c r="BL28" s="123"/>
      <c r="BM28" s="123"/>
      <c r="BN28" s="123"/>
      <c r="BO28" s="123"/>
      <c r="BP28" s="123"/>
      <c r="BQ28" s="124"/>
      <c r="BR28" s="12"/>
      <c r="BS28" s="122">
        <f>$C$59</f>
        <v>5</v>
      </c>
      <c r="BT28" s="123"/>
      <c r="BU28" s="123"/>
      <c r="BV28" s="123"/>
      <c r="BW28" s="123"/>
      <c r="BX28" s="123"/>
      <c r="BY28" s="123"/>
      <c r="BZ28" s="123"/>
      <c r="CA28" s="123"/>
      <c r="CB28" s="123"/>
      <c r="CC28" s="123"/>
      <c r="CD28" s="123"/>
      <c r="CE28" s="123"/>
      <c r="CF28" s="123"/>
      <c r="CG28" s="123"/>
      <c r="CH28" s="124"/>
      <c r="CI28" s="12"/>
      <c r="CJ28" s="122">
        <f>$C$60</f>
        <v>6</v>
      </c>
      <c r="CK28" s="123"/>
      <c r="CL28" s="123"/>
      <c r="CM28" s="123"/>
      <c r="CN28" s="123"/>
      <c r="CO28" s="123"/>
      <c r="CP28" s="123"/>
      <c r="CQ28" s="123"/>
      <c r="CR28" s="123"/>
      <c r="CS28" s="123"/>
      <c r="CT28" s="123"/>
      <c r="CU28" s="123"/>
      <c r="CV28" s="123"/>
      <c r="CW28" s="123"/>
      <c r="CX28" s="123"/>
      <c r="CY28" s="124"/>
      <c r="CZ28" s="12"/>
      <c r="DA28" s="122">
        <f>$C$61</f>
        <v>11</v>
      </c>
      <c r="DB28" s="123"/>
      <c r="DC28" s="123"/>
      <c r="DD28" s="123"/>
      <c r="DE28" s="123"/>
      <c r="DF28" s="123"/>
      <c r="DG28" s="123"/>
      <c r="DH28" s="123"/>
      <c r="DI28" s="123"/>
      <c r="DJ28" s="123"/>
      <c r="DK28" s="123"/>
      <c r="DL28" s="123"/>
      <c r="DM28" s="123"/>
      <c r="DN28" s="123"/>
      <c r="DO28" s="123"/>
      <c r="DP28" s="124"/>
      <c r="DQ28" s="12"/>
      <c r="DR28" s="122">
        <f>$C$62</f>
        <v>12</v>
      </c>
      <c r="DS28" s="123"/>
      <c r="DT28" s="123"/>
      <c r="DU28" s="123"/>
      <c r="DV28" s="123"/>
      <c r="DW28" s="123"/>
      <c r="DX28" s="123"/>
      <c r="DY28" s="123"/>
      <c r="DZ28" s="123"/>
      <c r="EA28" s="123"/>
      <c r="EB28" s="123"/>
      <c r="EC28" s="123"/>
      <c r="ED28" s="123"/>
      <c r="EE28" s="123"/>
      <c r="EF28" s="123"/>
      <c r="EG28" s="124"/>
      <c r="EH28" s="12"/>
      <c r="EI28" s="122">
        <f>$C$63</f>
        <v>13</v>
      </c>
      <c r="EJ28" s="123"/>
      <c r="EK28" s="123"/>
      <c r="EL28" s="123"/>
      <c r="EM28" s="123"/>
      <c r="EN28" s="123"/>
      <c r="EO28" s="123"/>
      <c r="EP28" s="123"/>
      <c r="EQ28" s="123"/>
      <c r="ER28" s="123"/>
      <c r="ES28" s="123"/>
      <c r="ET28" s="123"/>
      <c r="EU28" s="123"/>
      <c r="EV28" s="123"/>
      <c r="EW28" s="123"/>
      <c r="EX28" s="124"/>
      <c r="EY28" s="12"/>
      <c r="EZ28" s="122">
        <f>$C$64</f>
        <v>16</v>
      </c>
      <c r="FA28" s="123"/>
      <c r="FB28" s="123"/>
      <c r="FC28" s="123"/>
      <c r="FD28" s="123"/>
      <c r="FE28" s="123"/>
      <c r="FF28" s="123"/>
      <c r="FG28" s="123"/>
      <c r="FH28" s="123"/>
      <c r="FI28" s="123"/>
      <c r="FJ28" s="123"/>
      <c r="FK28" s="123"/>
      <c r="FL28" s="123"/>
      <c r="FM28" s="123"/>
      <c r="FN28" s="123"/>
      <c r="FO28" s="124"/>
    </row>
    <row r="29" spans="2:172">
      <c r="B29" s="4"/>
      <c r="C29" s="19" t="str">
        <f>$E$55</f>
        <v>kWh-No-No</v>
      </c>
      <c r="D29" s="19" t="str">
        <f>$E$56</f>
        <v>Therms-No-No</v>
      </c>
      <c r="E29" s="19" t="str">
        <f>$E$57</f>
        <v>Btu-No-No</v>
      </c>
      <c r="F29" s="19" t="str">
        <f>$E$58</f>
        <v>Tons-No-No</v>
      </c>
      <c r="G29" s="19" t="str">
        <f>$E$59</f>
        <v>kWh-No-Yes</v>
      </c>
      <c r="H29" s="19" t="str">
        <f>$E$60</f>
        <v>Therms-No-Yes</v>
      </c>
      <c r="I29" s="19" t="str">
        <f>$E$61</f>
        <v>Btu-No-Yes</v>
      </c>
      <c r="J29" s="19" t="str">
        <f>$E$62</f>
        <v>Tons-No-Yes</v>
      </c>
      <c r="K29" s="19" t="str">
        <f>$E$63</f>
        <v>kWh-Yes-No</v>
      </c>
      <c r="L29" s="19" t="str">
        <f>$E$64</f>
        <v>Therms-Yes-No</v>
      </c>
      <c r="M29" s="19" t="str">
        <f>$E$65</f>
        <v>Btu-Yes-No</v>
      </c>
      <c r="N29" s="19" t="str">
        <f>$E$66</f>
        <v>Tons-Yes-No</v>
      </c>
      <c r="O29" s="19" t="str">
        <f>$E$67</f>
        <v>kWh-Yes-Yes</v>
      </c>
      <c r="P29" s="19" t="str">
        <f>$E$68</f>
        <v>Therms-Yes-Yes</v>
      </c>
      <c r="Q29" s="19" t="str">
        <f>$E$69</f>
        <v>Btu-Yes-Yes</v>
      </c>
      <c r="R29" s="19" t="str">
        <f>$E$70</f>
        <v>Tons-Yes-Yes</v>
      </c>
      <c r="S29" s="9"/>
      <c r="T29" s="19" t="str">
        <f>$E$55</f>
        <v>kWh-No-No</v>
      </c>
      <c r="U29" s="19" t="str">
        <f>$E$56</f>
        <v>Therms-No-No</v>
      </c>
      <c r="V29" s="19" t="str">
        <f>$E$57</f>
        <v>Btu-No-No</v>
      </c>
      <c r="W29" s="19" t="str">
        <f>$E$58</f>
        <v>Tons-No-No</v>
      </c>
      <c r="X29" s="19" t="str">
        <f>$E$59</f>
        <v>kWh-No-Yes</v>
      </c>
      <c r="Y29" s="19" t="str">
        <f>$E$60</f>
        <v>Therms-No-Yes</v>
      </c>
      <c r="Z29" s="19" t="str">
        <f>$E$61</f>
        <v>Btu-No-Yes</v>
      </c>
      <c r="AA29" s="19" t="str">
        <f>$E$62</f>
        <v>Tons-No-Yes</v>
      </c>
      <c r="AB29" s="19" t="str">
        <f>$E$63</f>
        <v>kWh-Yes-No</v>
      </c>
      <c r="AC29" s="19" t="str">
        <f>$E$64</f>
        <v>Therms-Yes-No</v>
      </c>
      <c r="AD29" s="19" t="str">
        <f>$E$65</f>
        <v>Btu-Yes-No</v>
      </c>
      <c r="AE29" s="19" t="str">
        <f>$E$66</f>
        <v>Tons-Yes-No</v>
      </c>
      <c r="AF29" s="19" t="str">
        <f>$E$67</f>
        <v>kWh-Yes-Yes</v>
      </c>
      <c r="AG29" s="19" t="str">
        <f>$E$68</f>
        <v>Therms-Yes-Yes</v>
      </c>
      <c r="AH29" s="19" t="str">
        <f>$E$69</f>
        <v>Btu-Yes-Yes</v>
      </c>
      <c r="AI29" s="19" t="str">
        <f>$E$70</f>
        <v>Tons-Yes-Yes</v>
      </c>
      <c r="AJ29" s="9"/>
      <c r="AK29" s="19" t="str">
        <f>$E$55</f>
        <v>kWh-No-No</v>
      </c>
      <c r="AL29" s="19" t="str">
        <f>$E$56</f>
        <v>Therms-No-No</v>
      </c>
      <c r="AM29" s="19" t="str">
        <f>$E$57</f>
        <v>Btu-No-No</v>
      </c>
      <c r="AN29" s="19" t="str">
        <f>$E$58</f>
        <v>Tons-No-No</v>
      </c>
      <c r="AO29" s="19" t="str">
        <f>$E$59</f>
        <v>kWh-No-Yes</v>
      </c>
      <c r="AP29" s="19" t="str">
        <f>$E$60</f>
        <v>Therms-No-Yes</v>
      </c>
      <c r="AQ29" s="19" t="str">
        <f>$E$61</f>
        <v>Btu-No-Yes</v>
      </c>
      <c r="AR29" s="19" t="str">
        <f>$E$62</f>
        <v>Tons-No-Yes</v>
      </c>
      <c r="AS29" s="19" t="str">
        <f>$E$63</f>
        <v>kWh-Yes-No</v>
      </c>
      <c r="AT29" s="19" t="str">
        <f>$E$64</f>
        <v>Therms-Yes-No</v>
      </c>
      <c r="AU29" s="19" t="str">
        <f>$E$65</f>
        <v>Btu-Yes-No</v>
      </c>
      <c r="AV29" s="19" t="str">
        <f>$E$66</f>
        <v>Tons-Yes-No</v>
      </c>
      <c r="AW29" s="19" t="str">
        <f>$E$67</f>
        <v>kWh-Yes-Yes</v>
      </c>
      <c r="AX29" s="19" t="str">
        <f>$E$68</f>
        <v>Therms-Yes-Yes</v>
      </c>
      <c r="AY29" s="19" t="str">
        <f>$E$69</f>
        <v>Btu-Yes-Yes</v>
      </c>
      <c r="AZ29" s="19" t="str">
        <f>$E$70</f>
        <v>Tons-Yes-Yes</v>
      </c>
      <c r="BA29" s="9"/>
      <c r="BB29" s="19" t="str">
        <f>$E$55</f>
        <v>kWh-No-No</v>
      </c>
      <c r="BC29" s="19" t="str">
        <f>$E$56</f>
        <v>Therms-No-No</v>
      </c>
      <c r="BD29" s="19" t="str">
        <f>$E$57</f>
        <v>Btu-No-No</v>
      </c>
      <c r="BE29" s="19" t="str">
        <f>$E$58</f>
        <v>Tons-No-No</v>
      </c>
      <c r="BF29" s="19" t="str">
        <f>$E$59</f>
        <v>kWh-No-Yes</v>
      </c>
      <c r="BG29" s="19" t="str">
        <f>$E$60</f>
        <v>Therms-No-Yes</v>
      </c>
      <c r="BH29" s="19" t="str">
        <f>$E$61</f>
        <v>Btu-No-Yes</v>
      </c>
      <c r="BI29" s="19" t="str">
        <f>$E$62</f>
        <v>Tons-No-Yes</v>
      </c>
      <c r="BJ29" s="19" t="str">
        <f>$E$63</f>
        <v>kWh-Yes-No</v>
      </c>
      <c r="BK29" s="19" t="str">
        <f>$E$64</f>
        <v>Therms-Yes-No</v>
      </c>
      <c r="BL29" s="19" t="str">
        <f>$E$65</f>
        <v>Btu-Yes-No</v>
      </c>
      <c r="BM29" s="19" t="str">
        <f>$E$66</f>
        <v>Tons-Yes-No</v>
      </c>
      <c r="BN29" s="19" t="str">
        <f>$E$67</f>
        <v>kWh-Yes-Yes</v>
      </c>
      <c r="BO29" s="19" t="str">
        <f>$E$68</f>
        <v>Therms-Yes-Yes</v>
      </c>
      <c r="BP29" s="19" t="str">
        <f>$E$69</f>
        <v>Btu-Yes-Yes</v>
      </c>
      <c r="BQ29" s="19" t="str">
        <f>$E$70</f>
        <v>Tons-Yes-Yes</v>
      </c>
      <c r="BR29" s="9"/>
      <c r="BS29" s="19" t="str">
        <f>$E$55</f>
        <v>kWh-No-No</v>
      </c>
      <c r="BT29" s="19" t="str">
        <f>$E$56</f>
        <v>Therms-No-No</v>
      </c>
      <c r="BU29" s="19" t="str">
        <f>$E$57</f>
        <v>Btu-No-No</v>
      </c>
      <c r="BV29" s="19" t="str">
        <f>$E$58</f>
        <v>Tons-No-No</v>
      </c>
      <c r="BW29" s="19" t="str">
        <f>$E$59</f>
        <v>kWh-No-Yes</v>
      </c>
      <c r="BX29" s="19" t="str">
        <f>$E$60</f>
        <v>Therms-No-Yes</v>
      </c>
      <c r="BY29" s="19" t="str">
        <f>$E$61</f>
        <v>Btu-No-Yes</v>
      </c>
      <c r="BZ29" s="19" t="str">
        <f>$E$62</f>
        <v>Tons-No-Yes</v>
      </c>
      <c r="CA29" s="19" t="str">
        <f>$E$63</f>
        <v>kWh-Yes-No</v>
      </c>
      <c r="CB29" s="19" t="str">
        <f>$E$64</f>
        <v>Therms-Yes-No</v>
      </c>
      <c r="CC29" s="19" t="str">
        <f>$E$65</f>
        <v>Btu-Yes-No</v>
      </c>
      <c r="CD29" s="19" t="str">
        <f>$E$66</f>
        <v>Tons-Yes-No</v>
      </c>
      <c r="CE29" s="19" t="str">
        <f>$E$67</f>
        <v>kWh-Yes-Yes</v>
      </c>
      <c r="CF29" s="19" t="str">
        <f>$E$68</f>
        <v>Therms-Yes-Yes</v>
      </c>
      <c r="CG29" s="19" t="str">
        <f>$E$69</f>
        <v>Btu-Yes-Yes</v>
      </c>
      <c r="CH29" s="19" t="str">
        <f>$E$70</f>
        <v>Tons-Yes-Yes</v>
      </c>
      <c r="CI29" s="9"/>
      <c r="CJ29" s="19" t="str">
        <f>$E$55</f>
        <v>kWh-No-No</v>
      </c>
      <c r="CK29" s="19" t="str">
        <f>$E$56</f>
        <v>Therms-No-No</v>
      </c>
      <c r="CL29" s="19" t="str">
        <f>$E$57</f>
        <v>Btu-No-No</v>
      </c>
      <c r="CM29" s="19" t="str">
        <f>$E$58</f>
        <v>Tons-No-No</v>
      </c>
      <c r="CN29" s="19" t="str">
        <f>$E$59</f>
        <v>kWh-No-Yes</v>
      </c>
      <c r="CO29" s="19" t="str">
        <f>$E$60</f>
        <v>Therms-No-Yes</v>
      </c>
      <c r="CP29" s="19" t="str">
        <f>$E$61</f>
        <v>Btu-No-Yes</v>
      </c>
      <c r="CQ29" s="19" t="str">
        <f>$E$62</f>
        <v>Tons-No-Yes</v>
      </c>
      <c r="CR29" s="19" t="str">
        <f>$E$63</f>
        <v>kWh-Yes-No</v>
      </c>
      <c r="CS29" s="19" t="str">
        <f>$E$64</f>
        <v>Therms-Yes-No</v>
      </c>
      <c r="CT29" s="19" t="str">
        <f>$E$65</f>
        <v>Btu-Yes-No</v>
      </c>
      <c r="CU29" s="19" t="str">
        <f>$E$66</f>
        <v>Tons-Yes-No</v>
      </c>
      <c r="CV29" s="19" t="str">
        <f>$E$67</f>
        <v>kWh-Yes-Yes</v>
      </c>
      <c r="CW29" s="19" t="str">
        <f>$E$68</f>
        <v>Therms-Yes-Yes</v>
      </c>
      <c r="CX29" s="19" t="str">
        <f>$E$69</f>
        <v>Btu-Yes-Yes</v>
      </c>
      <c r="CY29" s="19" t="str">
        <f>$E$70</f>
        <v>Tons-Yes-Yes</v>
      </c>
      <c r="CZ29" s="9"/>
      <c r="DA29" s="19" t="str">
        <f>$E$55</f>
        <v>kWh-No-No</v>
      </c>
      <c r="DB29" s="19" t="str">
        <f>$E$56</f>
        <v>Therms-No-No</v>
      </c>
      <c r="DC29" s="19" t="str">
        <f>$E$57</f>
        <v>Btu-No-No</v>
      </c>
      <c r="DD29" s="19" t="str">
        <f>$E$58</f>
        <v>Tons-No-No</v>
      </c>
      <c r="DE29" s="19" t="str">
        <f>$E$59</f>
        <v>kWh-No-Yes</v>
      </c>
      <c r="DF29" s="19" t="str">
        <f>$E$60</f>
        <v>Therms-No-Yes</v>
      </c>
      <c r="DG29" s="19" t="str">
        <f>$E$61</f>
        <v>Btu-No-Yes</v>
      </c>
      <c r="DH29" s="19" t="str">
        <f>$E$62</f>
        <v>Tons-No-Yes</v>
      </c>
      <c r="DI29" s="19" t="str">
        <f>$E$63</f>
        <v>kWh-Yes-No</v>
      </c>
      <c r="DJ29" s="19" t="str">
        <f>$E$64</f>
        <v>Therms-Yes-No</v>
      </c>
      <c r="DK29" s="19" t="str">
        <f>$E$65</f>
        <v>Btu-Yes-No</v>
      </c>
      <c r="DL29" s="19" t="str">
        <f>$E$66</f>
        <v>Tons-Yes-No</v>
      </c>
      <c r="DM29" s="19" t="str">
        <f>$E$67</f>
        <v>kWh-Yes-Yes</v>
      </c>
      <c r="DN29" s="19" t="str">
        <f>$E$68</f>
        <v>Therms-Yes-Yes</v>
      </c>
      <c r="DO29" s="19" t="str">
        <f>$E$69</f>
        <v>Btu-Yes-Yes</v>
      </c>
      <c r="DP29" s="19" t="str">
        <f>$E$70</f>
        <v>Tons-Yes-Yes</v>
      </c>
      <c r="DQ29" s="9"/>
      <c r="DR29" s="19" t="str">
        <f>$E$55</f>
        <v>kWh-No-No</v>
      </c>
      <c r="DS29" s="19" t="str">
        <f>$E$56</f>
        <v>Therms-No-No</v>
      </c>
      <c r="DT29" s="19" t="str">
        <f>$E$57</f>
        <v>Btu-No-No</v>
      </c>
      <c r="DU29" s="19" t="str">
        <f>$E$58</f>
        <v>Tons-No-No</v>
      </c>
      <c r="DV29" s="19" t="str">
        <f>$E$59</f>
        <v>kWh-No-Yes</v>
      </c>
      <c r="DW29" s="19" t="str">
        <f>$E$60</f>
        <v>Therms-No-Yes</v>
      </c>
      <c r="DX29" s="19" t="str">
        <f>$E$61</f>
        <v>Btu-No-Yes</v>
      </c>
      <c r="DY29" s="19" t="str">
        <f>$E$62</f>
        <v>Tons-No-Yes</v>
      </c>
      <c r="DZ29" s="19" t="str">
        <f>$E$63</f>
        <v>kWh-Yes-No</v>
      </c>
      <c r="EA29" s="19" t="str">
        <f>$E$64</f>
        <v>Therms-Yes-No</v>
      </c>
      <c r="EB29" s="19" t="str">
        <f>$E$65</f>
        <v>Btu-Yes-No</v>
      </c>
      <c r="EC29" s="19" t="str">
        <f>$E$66</f>
        <v>Tons-Yes-No</v>
      </c>
      <c r="ED29" s="19" t="str">
        <f>$E$67</f>
        <v>kWh-Yes-Yes</v>
      </c>
      <c r="EE29" s="19" t="str">
        <f>$E$68</f>
        <v>Therms-Yes-Yes</v>
      </c>
      <c r="EF29" s="19" t="str">
        <f>$E$69</f>
        <v>Btu-Yes-Yes</v>
      </c>
      <c r="EG29" s="19" t="str">
        <f>$E$70</f>
        <v>Tons-Yes-Yes</v>
      </c>
      <c r="EH29" s="9"/>
      <c r="EI29" s="19" t="str">
        <f>$E$55</f>
        <v>kWh-No-No</v>
      </c>
      <c r="EJ29" s="19" t="str">
        <f>$E$56</f>
        <v>Therms-No-No</v>
      </c>
      <c r="EK29" s="19" t="str">
        <f>$E$57</f>
        <v>Btu-No-No</v>
      </c>
      <c r="EL29" s="19" t="str">
        <f>$E$58</f>
        <v>Tons-No-No</v>
      </c>
      <c r="EM29" s="19" t="str">
        <f>$E$59</f>
        <v>kWh-No-Yes</v>
      </c>
      <c r="EN29" s="19" t="str">
        <f>$E$60</f>
        <v>Therms-No-Yes</v>
      </c>
      <c r="EO29" s="19" t="str">
        <f>$E$61</f>
        <v>Btu-No-Yes</v>
      </c>
      <c r="EP29" s="19" t="str">
        <f>$E$62</f>
        <v>Tons-No-Yes</v>
      </c>
      <c r="EQ29" s="19" t="str">
        <f>$E$63</f>
        <v>kWh-Yes-No</v>
      </c>
      <c r="ER29" s="19" t="str">
        <f>$E$64</f>
        <v>Therms-Yes-No</v>
      </c>
      <c r="ES29" s="19" t="str">
        <f>$E$65</f>
        <v>Btu-Yes-No</v>
      </c>
      <c r="ET29" s="19" t="str">
        <f>$E$66</f>
        <v>Tons-Yes-No</v>
      </c>
      <c r="EU29" s="19" t="str">
        <f>$E$67</f>
        <v>kWh-Yes-Yes</v>
      </c>
      <c r="EV29" s="19" t="str">
        <f>$E$68</f>
        <v>Therms-Yes-Yes</v>
      </c>
      <c r="EW29" s="19" t="str">
        <f>$E$69</f>
        <v>Btu-Yes-Yes</v>
      </c>
      <c r="EX29" s="19" t="str">
        <f>$E$70</f>
        <v>Tons-Yes-Yes</v>
      </c>
      <c r="EY29" s="9"/>
      <c r="EZ29" s="19" t="str">
        <f>$E$55</f>
        <v>kWh-No-No</v>
      </c>
      <c r="FA29" s="19" t="str">
        <f>$E$56</f>
        <v>Therms-No-No</v>
      </c>
      <c r="FB29" s="19" t="str">
        <f>$E$57</f>
        <v>Btu-No-No</v>
      </c>
      <c r="FC29" s="19" t="str">
        <f>$E$58</f>
        <v>Tons-No-No</v>
      </c>
      <c r="FD29" s="19" t="str">
        <f>$E$59</f>
        <v>kWh-No-Yes</v>
      </c>
      <c r="FE29" s="19" t="str">
        <f>$E$60</f>
        <v>Therms-No-Yes</v>
      </c>
      <c r="FF29" s="19" t="str">
        <f>$E$61</f>
        <v>Btu-No-Yes</v>
      </c>
      <c r="FG29" s="19" t="str">
        <f>$E$62</f>
        <v>Tons-No-Yes</v>
      </c>
      <c r="FH29" s="19" t="str">
        <f>$E$63</f>
        <v>kWh-Yes-No</v>
      </c>
      <c r="FI29" s="19" t="str">
        <f>$E$64</f>
        <v>Therms-Yes-No</v>
      </c>
      <c r="FJ29" s="19" t="str">
        <f>$E$65</f>
        <v>Btu-Yes-No</v>
      </c>
      <c r="FK29" s="19" t="str">
        <f>$E$66</f>
        <v>Tons-Yes-No</v>
      </c>
      <c r="FL29" s="19" t="str">
        <f>$E$67</f>
        <v>kWh-Yes-Yes</v>
      </c>
      <c r="FM29" s="19" t="str">
        <f>$E$68</f>
        <v>Therms-Yes-Yes</v>
      </c>
      <c r="FN29" s="19" t="str">
        <f>$E$69</f>
        <v>Btu-Yes-Yes</v>
      </c>
      <c r="FO29" s="19" t="str">
        <f>$E$70</f>
        <v>Tons-Yes-Yes</v>
      </c>
    </row>
    <row r="30" spans="2:172" ht="18">
      <c r="B30" s="4" t="str">
        <f>$B$55</f>
        <v>Central Single-Speed Heat Pump: 14 SEER, 8.7 HSPF</v>
      </c>
      <c r="C30" s="17">
        <v>8289.085189999998</v>
      </c>
      <c r="D30" s="17">
        <v>248.24198122999994</v>
      </c>
      <c r="E30" s="17">
        <v>53107.717263206592</v>
      </c>
      <c r="F30" s="17">
        <v>3.7571549101806863</v>
      </c>
      <c r="G30" s="100">
        <v>8032.6246379999666</v>
      </c>
      <c r="H30" s="100">
        <v>248.23426791000017</v>
      </c>
      <c r="I30" s="100">
        <v>52231.866623305221</v>
      </c>
      <c r="J30" s="100">
        <v>3.6532167578232904</v>
      </c>
      <c r="K30" s="17">
        <v>6536.5575795877003</v>
      </c>
      <c r="L30" s="17">
        <v>248.24198122999994</v>
      </c>
      <c r="M30" s="17">
        <v>47127.847702614366</v>
      </c>
      <c r="N30" s="17">
        <v>3.4254035211718272</v>
      </c>
      <c r="O30" s="100">
        <v>6290.5325471140859</v>
      </c>
      <c r="P30" s="100">
        <v>248.23426791000017</v>
      </c>
      <c r="Q30" s="100">
        <v>46287.604516309875</v>
      </c>
      <c r="R30" s="100">
        <v>3.3259034182655074</v>
      </c>
      <c r="S30" s="9"/>
      <c r="T30" s="17">
        <v>8032.2381370000212</v>
      </c>
      <c r="U30" s="17">
        <v>227.49921978200041</v>
      </c>
      <c r="V30" s="17">
        <v>50157.043014983297</v>
      </c>
      <c r="W30" s="17">
        <v>3.5938291143535266</v>
      </c>
      <c r="X30" s="100">
        <v>7535.487082000026</v>
      </c>
      <c r="Y30" s="100">
        <v>227.4938160420005</v>
      </c>
      <c r="Z30" s="100">
        <v>48461.518496175617</v>
      </c>
      <c r="AA30" s="100">
        <v>3.3967935031831269</v>
      </c>
      <c r="AB30" s="17">
        <v>5742.8177011896132</v>
      </c>
      <c r="AC30" s="17">
        <v>227.49921978200041</v>
      </c>
      <c r="AD30" s="17">
        <v>42345.219969137164</v>
      </c>
      <c r="AE30" s="17">
        <v>3.1314844418129684</v>
      </c>
      <c r="AF30" s="100">
        <v>5229.5778705600969</v>
      </c>
      <c r="AG30" s="100">
        <v>227.4938160420005</v>
      </c>
      <c r="AH30" s="100">
        <v>40593.43343945298</v>
      </c>
      <c r="AI30" s="100">
        <v>2.93374682145918</v>
      </c>
      <c r="AJ30" s="9"/>
      <c r="AK30" s="17">
        <v>6203.4311570000591</v>
      </c>
      <c r="AL30" s="17">
        <v>228.1376838670005</v>
      </c>
      <c r="AM30" s="17">
        <v>43980.743974746234</v>
      </c>
      <c r="AN30" s="17">
        <v>3.0190573164568555</v>
      </c>
      <c r="AO30" s="100">
        <v>5911.6407820000532</v>
      </c>
      <c r="AP30" s="100">
        <v>228.13520573700038</v>
      </c>
      <c r="AQ30" s="100">
        <v>42984.866551593695</v>
      </c>
      <c r="AR30" s="100">
        <v>2.9070869423229406</v>
      </c>
      <c r="AS30" s="17">
        <v>4326.8803614960143</v>
      </c>
      <c r="AT30" s="17">
        <v>228.1376838670005</v>
      </c>
      <c r="AU30" s="17">
        <v>37577.689943375059</v>
      </c>
      <c r="AV30" s="17">
        <v>2.6482482560210165</v>
      </c>
      <c r="AW30" s="100">
        <v>4074.0891634524169</v>
      </c>
      <c r="AX30" s="100">
        <v>228.13520573700038</v>
      </c>
      <c r="AY30" s="100">
        <v>36714.883171882568</v>
      </c>
      <c r="AZ30" s="100">
        <v>2.5502983848551128</v>
      </c>
      <c r="BA30" s="9"/>
      <c r="BB30" s="17">
        <v>7609.2065860000339</v>
      </c>
      <c r="BC30" s="17">
        <v>219.53221412400023</v>
      </c>
      <c r="BD30" s="17">
        <v>47916.899572754177</v>
      </c>
      <c r="BE30" s="17">
        <v>3.4190657558637967</v>
      </c>
      <c r="BF30" s="100">
        <v>7154.7669440000145</v>
      </c>
      <c r="BG30" s="100">
        <v>219.53083414400066</v>
      </c>
      <c r="BH30" s="100">
        <v>46366.149894700276</v>
      </c>
      <c r="BI30" s="100">
        <v>3.2286753706023372</v>
      </c>
      <c r="BJ30" s="17">
        <v>5147.2620233467933</v>
      </c>
      <c r="BK30" s="17">
        <v>219.53221412400023</v>
      </c>
      <c r="BL30" s="17">
        <v>39516.400052742552</v>
      </c>
      <c r="BM30" s="17">
        <v>2.9254570793067383</v>
      </c>
      <c r="BN30" s="100">
        <v>4650.3517350718075</v>
      </c>
      <c r="BO30" s="100">
        <v>219.53083414400066</v>
      </c>
      <c r="BP30" s="100">
        <v>37820.734583707985</v>
      </c>
      <c r="BQ30" s="100">
        <v>2.729493341647141</v>
      </c>
      <c r="BR30" s="9"/>
      <c r="BS30" s="17">
        <v>6517.9410409999455</v>
      </c>
      <c r="BT30" s="17">
        <v>232.47094884600037</v>
      </c>
      <c r="BU30" s="17">
        <v>45487.222228237588</v>
      </c>
      <c r="BV30" s="17">
        <v>3.1471703781721914</v>
      </c>
      <c r="BW30" s="100">
        <v>6262.2775969999502</v>
      </c>
      <c r="BX30" s="100">
        <v>232.46724723000045</v>
      </c>
      <c r="BY30" s="100">
        <v>44614.492602827457</v>
      </c>
      <c r="BZ30" s="100">
        <v>3.0510783522704021</v>
      </c>
      <c r="CA30" s="17">
        <v>4683.8518540690247</v>
      </c>
      <c r="CB30" s="17">
        <v>232.47094884600037</v>
      </c>
      <c r="CC30" s="17">
        <v>39229.053149943116</v>
      </c>
      <c r="CD30" s="17">
        <v>2.7905381483438947</v>
      </c>
      <c r="CE30" s="100">
        <v>4468.7943112460107</v>
      </c>
      <c r="CF30" s="100">
        <v>232.46724723000045</v>
      </c>
      <c r="CG30" s="100">
        <v>38494.876544175007</v>
      </c>
      <c r="CH30" s="100">
        <v>2.708013576012835</v>
      </c>
      <c r="CI30" s="9"/>
      <c r="CJ30" s="17">
        <v>6613.2766259999362</v>
      </c>
      <c r="CK30" s="17">
        <v>211.36863764800123</v>
      </c>
      <c r="CL30" s="17">
        <v>43702.289471439544</v>
      </c>
      <c r="CM30" s="17">
        <v>3.0001395980621526</v>
      </c>
      <c r="CN30" s="100">
        <v>6231.3712899999709</v>
      </c>
      <c r="CO30" s="100">
        <v>211.36860969800136</v>
      </c>
      <c r="CP30" s="100">
        <v>42399.172203260634</v>
      </c>
      <c r="CQ30" s="100">
        <v>2.8415434351292337</v>
      </c>
      <c r="CR30" s="17">
        <v>4013.7756636120107</v>
      </c>
      <c r="CS30" s="17">
        <v>211.36863764800123</v>
      </c>
      <c r="CT30" s="17">
        <v>34832.428257637206</v>
      </c>
      <c r="CU30" s="17">
        <v>2.4960151655863192</v>
      </c>
      <c r="CV30" s="100">
        <v>3597.2687924756001</v>
      </c>
      <c r="CW30" s="100">
        <v>211.36860969800136</v>
      </c>
      <c r="CX30" s="100">
        <v>33411.245707357833</v>
      </c>
      <c r="CY30" s="100">
        <v>2.3332928627377871</v>
      </c>
      <c r="CZ30" s="9"/>
      <c r="DA30" s="17">
        <v>10519.938267999902</v>
      </c>
      <c r="DB30" s="17">
        <v>206.89415629800101</v>
      </c>
      <c r="DC30" s="17">
        <v>56584.917791573287</v>
      </c>
      <c r="DD30" s="17">
        <v>4.1761722181889933</v>
      </c>
      <c r="DE30" s="100">
        <v>9906.5153419998878</v>
      </c>
      <c r="DF30" s="100">
        <v>206.89292008900105</v>
      </c>
      <c r="DG30" s="100">
        <v>54491.709267951599</v>
      </c>
      <c r="DH30" s="100">
        <v>3.9250501479593578</v>
      </c>
      <c r="DI30" s="17">
        <v>7105.3335410696154</v>
      </c>
      <c r="DJ30" s="17">
        <v>206.89415629800101</v>
      </c>
      <c r="DK30" s="17">
        <v>44933.808418625376</v>
      </c>
      <c r="DL30" s="17">
        <v>3.5020649879046615</v>
      </c>
      <c r="DM30" s="100">
        <v>6471.6585534092201</v>
      </c>
      <c r="DN30" s="100">
        <v>206.89292008900105</v>
      </c>
      <c r="DO30" s="100">
        <v>42771.497025329838</v>
      </c>
      <c r="DP30" s="100">
        <v>3.2501734414607326</v>
      </c>
      <c r="DQ30" s="9"/>
      <c r="DR30" s="17">
        <v>9417.6124159999817</v>
      </c>
      <c r="DS30" s="17">
        <v>213.83921652800109</v>
      </c>
      <c r="DT30" s="17">
        <v>53518.133681930281</v>
      </c>
      <c r="DU30" s="17">
        <v>3.9178830327501233</v>
      </c>
      <c r="DV30" s="100">
        <v>8804.9382180000284</v>
      </c>
      <c r="DW30" s="100">
        <v>213.83593917800079</v>
      </c>
      <c r="DX30" s="100">
        <v>51427.27580896669</v>
      </c>
      <c r="DY30" s="100">
        <v>3.6657946541930664</v>
      </c>
      <c r="DZ30" s="17">
        <v>6534.254616391122</v>
      </c>
      <c r="EA30" s="17">
        <v>213.83921652800109</v>
      </c>
      <c r="EB30" s="17">
        <v>43679.713199572914</v>
      </c>
      <c r="EC30" s="17">
        <v>3.3557933105620616</v>
      </c>
      <c r="ED30" s="100">
        <v>5872.1218908476012</v>
      </c>
      <c r="EE30" s="100">
        <v>213.83593917800079</v>
      </c>
      <c r="EF30" s="100">
        <v>41420.095906436807</v>
      </c>
      <c r="EG30" s="100">
        <v>3.0970051027708432</v>
      </c>
      <c r="EH30" s="9"/>
      <c r="EI30" s="17">
        <v>10540.602090000011</v>
      </c>
      <c r="EJ30" s="17">
        <v>203.71176826400153</v>
      </c>
      <c r="EK30" s="17">
        <v>56337.186841772796</v>
      </c>
      <c r="EL30" s="17">
        <v>4.1320578793441847</v>
      </c>
      <c r="EM30" s="100">
        <v>9920.4615560000038</v>
      </c>
      <c r="EN30" s="100">
        <v>203.71244918400151</v>
      </c>
      <c r="EO30" s="100">
        <v>54221.248612090007</v>
      </c>
      <c r="EP30" s="100">
        <v>3.8778861312017807</v>
      </c>
      <c r="EQ30" s="17">
        <v>6906.1613466904373</v>
      </c>
      <c r="ER30" s="17">
        <v>203.71176826400153</v>
      </c>
      <c r="ES30" s="17">
        <v>43935.96620389646</v>
      </c>
      <c r="ET30" s="17">
        <v>3.4299260058937255</v>
      </c>
      <c r="EU30" s="100">
        <v>6254.1513976162314</v>
      </c>
      <c r="EV30" s="100">
        <v>203.71244918400151</v>
      </c>
      <c r="EW30" s="100">
        <v>41711.285068262398</v>
      </c>
      <c r="EX30" s="100">
        <v>3.1728190335208546</v>
      </c>
      <c r="EY30" s="9"/>
      <c r="EZ30" s="17">
        <v>11224.605515999976</v>
      </c>
      <c r="FA30" s="17">
        <v>247.38843498299923</v>
      </c>
      <c r="FB30" s="17">
        <v>63038.768963664079</v>
      </c>
      <c r="FC30" s="17">
        <v>4.6011424047839045</v>
      </c>
      <c r="FD30" s="100">
        <v>10682.926421000004</v>
      </c>
      <c r="FE30" s="100">
        <v>247.37094495299951</v>
      </c>
      <c r="FF30" s="100">
        <v>61188.735053450902</v>
      </c>
      <c r="FG30" s="100">
        <v>4.3808382986239645</v>
      </c>
      <c r="FH30" s="17">
        <v>8627.9421789700045</v>
      </c>
      <c r="FI30" s="17">
        <v>247.38843498299923</v>
      </c>
      <c r="FJ30" s="17">
        <v>54178.590124850634</v>
      </c>
      <c r="FK30" s="17">
        <v>4.0889227707577476</v>
      </c>
      <c r="FL30" s="100">
        <v>8068.8552418029967</v>
      </c>
      <c r="FM30" s="100">
        <v>247.37094495299951</v>
      </c>
      <c r="FN30" s="100">
        <v>52269.158220065627</v>
      </c>
      <c r="FO30" s="100">
        <v>3.868733892421822</v>
      </c>
      <c r="FP30" s="9"/>
    </row>
    <row r="31" spans="2:172" ht="18">
      <c r="B31" s="4" t="str">
        <f>$B$56</f>
        <v>Central Single-Speed Heat Pump Packaged Unit: 14 SEER, 8.7 HSPF</v>
      </c>
      <c r="C31" s="17">
        <v>8436.4655710904317</v>
      </c>
      <c r="D31" s="17">
        <v>248.24198122999994</v>
      </c>
      <c r="E31" s="17">
        <v>53610.599756740499</v>
      </c>
      <c r="F31" s="17">
        <v>3.8030833935101356</v>
      </c>
      <c r="G31" s="100">
        <v>8173.3045486128503</v>
      </c>
      <c r="H31" s="100">
        <v>248.23426791000017</v>
      </c>
      <c r="I31" s="100">
        <v>52711.886173503866</v>
      </c>
      <c r="J31" s="100">
        <v>3.6964680743061527</v>
      </c>
      <c r="K31" s="17">
        <v>6682.012310403059</v>
      </c>
      <c r="L31" s="17">
        <v>248.24198122999994</v>
      </c>
      <c r="M31" s="17">
        <v>47624.159607818685</v>
      </c>
      <c r="N31" s="17">
        <v>3.4710297961794487</v>
      </c>
      <c r="O31" s="100">
        <v>6429.3927471400748</v>
      </c>
      <c r="P31" s="100">
        <v>248.23426791000017</v>
      </c>
      <c r="Q31" s="100">
        <v>46761.414959226546</v>
      </c>
      <c r="R31" s="100">
        <v>3.3689090153936427</v>
      </c>
      <c r="S31" s="9"/>
      <c r="T31" s="17">
        <v>8121.0068252057308</v>
      </c>
      <c r="U31" s="17">
        <v>227.49921978200041</v>
      </c>
      <c r="V31" s="17">
        <v>50459.93420675752</v>
      </c>
      <c r="W31" s="17">
        <v>3.622883466048997</v>
      </c>
      <c r="X31" s="100">
        <v>7618.3814356672192</v>
      </c>
      <c r="Y31" s="100">
        <v>227.4938160420005</v>
      </c>
      <c r="Z31" s="100">
        <v>48744.365636097595</v>
      </c>
      <c r="AA31" s="100">
        <v>3.4234250285811356</v>
      </c>
      <c r="AB31" s="17">
        <v>5830.8035012184664</v>
      </c>
      <c r="AC31" s="17">
        <v>227.49921978200041</v>
      </c>
      <c r="AD31" s="17">
        <v>42645.439836847618</v>
      </c>
      <c r="AE31" s="17">
        <v>3.1604207280270988</v>
      </c>
      <c r="AF31" s="100">
        <v>5311.7152551751733</v>
      </c>
      <c r="AG31" s="100">
        <v>227.4938160420005</v>
      </c>
      <c r="AH31" s="100">
        <v>40873.697694993461</v>
      </c>
      <c r="AI31" s="100">
        <v>2.9602774420403395</v>
      </c>
      <c r="AJ31" s="9"/>
      <c r="AK31" s="17">
        <v>6265.7185798894352</v>
      </c>
      <c r="AL31" s="17">
        <v>228.1376838670005</v>
      </c>
      <c r="AM31" s="17">
        <v>44193.277381883985</v>
      </c>
      <c r="AN31" s="17">
        <v>3.0393906388052407</v>
      </c>
      <c r="AO31" s="100">
        <v>5968.2453772448371</v>
      </c>
      <c r="AP31" s="100">
        <v>228.13520573700038</v>
      </c>
      <c r="AQ31" s="100">
        <v>43178.009355212234</v>
      </c>
      <c r="AR31" s="100">
        <v>2.9252373221644099</v>
      </c>
      <c r="AS31" s="17">
        <v>4388.9580755251418</v>
      </c>
      <c r="AT31" s="17">
        <v>228.1376838670005</v>
      </c>
      <c r="AU31" s="17">
        <v>37789.507794522404</v>
      </c>
      <c r="AV31" s="17">
        <v>2.6685752257310233</v>
      </c>
      <c r="AW31" s="100">
        <v>4130.0666400917717</v>
      </c>
      <c r="AX31" s="100">
        <v>228.13520573700038</v>
      </c>
      <c r="AY31" s="100">
        <v>36905.886159022775</v>
      </c>
      <c r="AZ31" s="100">
        <v>2.5683101381037403</v>
      </c>
      <c r="BA31" s="9"/>
      <c r="BB31" s="17">
        <v>7710.0816580705086</v>
      </c>
      <c r="BC31" s="17">
        <v>219.53221412400023</v>
      </c>
      <c r="BD31" s="17">
        <v>48261.099441168728</v>
      </c>
      <c r="BE31" s="17">
        <v>3.4560757279079457</v>
      </c>
      <c r="BF31" s="100">
        <v>7242.8241166901789</v>
      </c>
      <c r="BG31" s="100">
        <v>219.53083414400066</v>
      </c>
      <c r="BH31" s="100">
        <v>46666.613295923293</v>
      </c>
      <c r="BI31" s="100">
        <v>3.2600918150116001</v>
      </c>
      <c r="BJ31" s="17">
        <v>5247.8120125013593</v>
      </c>
      <c r="BK31" s="17">
        <v>219.53221412400023</v>
      </c>
      <c r="BL31" s="17">
        <v>39859.490692736406</v>
      </c>
      <c r="BM31" s="17">
        <v>2.9624198991562545</v>
      </c>
      <c r="BN31" s="100">
        <v>4738.2004363515671</v>
      </c>
      <c r="BO31" s="100">
        <v>219.53083414400066</v>
      </c>
      <c r="BP31" s="100">
        <v>38120.486651292704</v>
      </c>
      <c r="BQ31" s="100">
        <v>2.7609007859392802</v>
      </c>
      <c r="BR31" s="9"/>
      <c r="BS31" s="17">
        <v>6575.562352101244</v>
      </c>
      <c r="BT31" s="17">
        <v>232.47094884600037</v>
      </c>
      <c r="BU31" s="17">
        <v>45683.834208698769</v>
      </c>
      <c r="BV31" s="17">
        <v>3.1656026472732965</v>
      </c>
      <c r="BW31" s="100">
        <v>6320.6352912611665</v>
      </c>
      <c r="BX31" s="100">
        <v>232.46724723000045</v>
      </c>
      <c r="BY31" s="100">
        <v>44813.617225723923</v>
      </c>
      <c r="BZ31" s="100">
        <v>3.0697009527012442</v>
      </c>
      <c r="CA31" s="17">
        <v>4740.5614312435355</v>
      </c>
      <c r="CB31" s="17">
        <v>232.47094884600037</v>
      </c>
      <c r="CC31" s="17">
        <v>39422.554166603353</v>
      </c>
      <c r="CD31" s="17">
        <v>2.8087631886392539</v>
      </c>
      <c r="CE31" s="100">
        <v>4526.2720685954691</v>
      </c>
      <c r="CF31" s="100">
        <v>232.46724723000045</v>
      </c>
      <c r="CG31" s="100">
        <v>38690.998699137388</v>
      </c>
      <c r="CH31" s="100">
        <v>2.7264383654672804</v>
      </c>
      <c r="CI31" s="9"/>
      <c r="CJ31" s="17">
        <v>6640.4953440739646</v>
      </c>
      <c r="CK31" s="17">
        <v>211.36863764800123</v>
      </c>
      <c r="CL31" s="17">
        <v>43795.163548128665</v>
      </c>
      <c r="CM31" s="17">
        <v>3.0100755659211287</v>
      </c>
      <c r="CN31" s="100">
        <v>6254.8332340998932</v>
      </c>
      <c r="CO31" s="100">
        <v>211.36860969800136</v>
      </c>
      <c r="CP31" s="100">
        <v>42479.227641201753</v>
      </c>
      <c r="CQ31" s="100">
        <v>2.8499431060734004</v>
      </c>
      <c r="CR31" s="17">
        <v>4040.956727659026</v>
      </c>
      <c r="CS31" s="17">
        <v>211.36863764800123</v>
      </c>
      <c r="CT31" s="17">
        <v>34925.173853514592</v>
      </c>
      <c r="CU31" s="17">
        <v>2.5059430527407711</v>
      </c>
      <c r="CV31" s="100">
        <v>3620.688497223985</v>
      </c>
      <c r="CW31" s="100">
        <v>211.36860969800136</v>
      </c>
      <c r="CX31" s="100">
        <v>33491.15701871799</v>
      </c>
      <c r="CY31" s="100">
        <v>2.3416835111474614</v>
      </c>
      <c r="CZ31" s="9"/>
      <c r="DA31" s="17">
        <v>10739.502433722872</v>
      </c>
      <c r="DB31" s="17">
        <v>206.89415629800101</v>
      </c>
      <c r="DC31" s="17">
        <v>57334.101464003252</v>
      </c>
      <c r="DD31" s="17">
        <v>4.2513073219250757</v>
      </c>
      <c r="DE31" s="100">
        <v>10084.145304854343</v>
      </c>
      <c r="DF31" s="100">
        <v>206.89292008900105</v>
      </c>
      <c r="DG31" s="100">
        <v>55097.807569405799</v>
      </c>
      <c r="DH31" s="100">
        <v>3.9850249528711692</v>
      </c>
      <c r="DI31" s="17">
        <v>7324.6235784442015</v>
      </c>
      <c r="DJ31" s="17">
        <v>206.89415629800101</v>
      </c>
      <c r="DK31" s="17">
        <v>45682.056726752693</v>
      </c>
      <c r="DL31" s="17">
        <v>3.5771758043398862</v>
      </c>
      <c r="DM31" s="100">
        <v>6648.6188539913182</v>
      </c>
      <c r="DN31" s="100">
        <v>206.89292008900105</v>
      </c>
      <c r="DO31" s="100">
        <v>43375.310345358041</v>
      </c>
      <c r="DP31" s="100">
        <v>3.3100492028662156</v>
      </c>
      <c r="DQ31" s="9"/>
      <c r="DR31" s="17">
        <v>9593.3797873218155</v>
      </c>
      <c r="DS31" s="17">
        <v>213.83921652800109</v>
      </c>
      <c r="DT31" s="17">
        <v>54117.876560312368</v>
      </c>
      <c r="DU31" s="17">
        <v>3.9802470289678413</v>
      </c>
      <c r="DV31" s="100">
        <v>8947.3885751480429</v>
      </c>
      <c r="DW31" s="100">
        <v>213.83593917800079</v>
      </c>
      <c r="DX31" s="100">
        <v>51913.336370605721</v>
      </c>
      <c r="DY31" s="100">
        <v>3.7155379656537613</v>
      </c>
      <c r="DZ31" s="17">
        <v>6710.3500865231417</v>
      </c>
      <c r="EA31" s="17">
        <v>213.83921652800109</v>
      </c>
      <c r="EB31" s="17">
        <v>44280.575597029179</v>
      </c>
      <c r="EC31" s="17">
        <v>3.4183662115758437</v>
      </c>
      <c r="ED31" s="100">
        <v>6014.7560956729021</v>
      </c>
      <c r="EE31" s="100">
        <v>213.83593917800079</v>
      </c>
      <c r="EF31" s="100">
        <v>41906.783782089413</v>
      </c>
      <c r="EG31" s="100">
        <v>3.1469251131452785</v>
      </c>
      <c r="EH31" s="9"/>
      <c r="EI31" s="17">
        <v>10775.088176203224</v>
      </c>
      <c r="EJ31" s="17">
        <v>203.71176826400153</v>
      </c>
      <c r="EK31" s="17">
        <v>57137.286195950219</v>
      </c>
      <c r="EL31" s="17">
        <v>4.2135059651777285</v>
      </c>
      <c r="EM31" s="100">
        <v>10105.701131545873</v>
      </c>
      <c r="EN31" s="100">
        <v>203.71244918400151</v>
      </c>
      <c r="EO31" s="100">
        <v>54853.311977393088</v>
      </c>
      <c r="EP31" s="100">
        <v>3.9415692978555001</v>
      </c>
      <c r="EQ31" s="17">
        <v>7145.158052118788</v>
      </c>
      <c r="ER31" s="17">
        <v>203.71176826400153</v>
      </c>
      <c r="ES31" s="17">
        <v>44751.456422356758</v>
      </c>
      <c r="ET31" s="17">
        <v>3.5123585100069703</v>
      </c>
      <c r="EU31" s="100">
        <v>6443.3531476117478</v>
      </c>
      <c r="EV31" s="100">
        <v>203.71244918400151</v>
      </c>
      <c r="EW31" s="100">
        <v>42356.867927492101</v>
      </c>
      <c r="EX31" s="100">
        <v>3.237362304999047</v>
      </c>
      <c r="EY31" s="9"/>
      <c r="EZ31" s="17">
        <v>11523.00809969749</v>
      </c>
      <c r="FA31" s="17">
        <v>247.38843498299923</v>
      </c>
      <c r="FB31" s="17">
        <v>64056.960355601717</v>
      </c>
      <c r="FC31" s="17">
        <v>4.6944184736999581</v>
      </c>
      <c r="FD31" s="100">
        <v>10953.394178920114</v>
      </c>
      <c r="FE31" s="100">
        <v>247.37094495299951</v>
      </c>
      <c r="FF31" s="100">
        <v>62111.608908960436</v>
      </c>
      <c r="FG31" s="100">
        <v>4.4635709520717901</v>
      </c>
      <c r="FH31" s="17">
        <v>8923.8738861913553</v>
      </c>
      <c r="FI31" s="17">
        <v>247.38843498299923</v>
      </c>
      <c r="FJ31" s="17">
        <v>55188.350540328895</v>
      </c>
      <c r="FK31" s="17">
        <v>4.1819210085170262</v>
      </c>
      <c r="FL31" s="100">
        <v>8336.1875725687587</v>
      </c>
      <c r="FM31" s="100">
        <v>247.37094495299951</v>
      </c>
      <c r="FN31" s="100">
        <v>53181.333559164719</v>
      </c>
      <c r="FO31" s="100">
        <v>3.9510080494479705</v>
      </c>
      <c r="FP31" s="9"/>
    </row>
    <row r="32" spans="2:172" ht="18">
      <c r="B32" s="4" t="str">
        <f>$B$57</f>
        <v>Ducted Variable Speed Heat Pump: 17 SEER, 9.4 HSPF</v>
      </c>
      <c r="C32" s="17">
        <v>7562.117521000031</v>
      </c>
      <c r="D32" s="17">
        <v>248.24291062</v>
      </c>
      <c r="E32" s="17">
        <v>50627.294740105048</v>
      </c>
      <c r="F32" s="17">
        <v>3.5343361995602534</v>
      </c>
      <c r="G32" s="100">
        <v>7394.8809389999878</v>
      </c>
      <c r="H32" s="100">
        <v>248.23373689000005</v>
      </c>
      <c r="I32" s="100">
        <v>50055.74273619942</v>
      </c>
      <c r="J32" s="100">
        <v>3.4654375255629839</v>
      </c>
      <c r="K32" s="17">
        <v>5836.1830889600224</v>
      </c>
      <c r="L32" s="17">
        <v>248.24291062</v>
      </c>
      <c r="M32" s="17">
        <v>44738.164827164052</v>
      </c>
      <c r="N32" s="17">
        <v>3.2058244870834907</v>
      </c>
      <c r="O32" s="100">
        <v>5680.217444556205</v>
      </c>
      <c r="P32" s="100">
        <v>248.23373689000005</v>
      </c>
      <c r="Q32" s="100">
        <v>44205.070840268017</v>
      </c>
      <c r="R32" s="100">
        <v>3.1415604538087409</v>
      </c>
      <c r="S32" s="18"/>
      <c r="T32" s="17">
        <v>7356.4163469999639</v>
      </c>
      <c r="U32" s="17">
        <v>227.49907694200033</v>
      </c>
      <c r="V32" s="17">
        <v>47851.030168452489</v>
      </c>
      <c r="W32" s="17">
        <v>3.3687317213372405</v>
      </c>
      <c r="X32" s="100">
        <v>7006.0836119999503</v>
      </c>
      <c r="Y32" s="100">
        <v>227.4937656120006</v>
      </c>
      <c r="Z32" s="100">
        <v>46655.114697049576</v>
      </c>
      <c r="AA32" s="100">
        <v>3.2335125379762832</v>
      </c>
      <c r="AB32" s="17">
        <v>5078.1410026708718</v>
      </c>
      <c r="AC32" s="17">
        <v>227.49907694200033</v>
      </c>
      <c r="AD32" s="17">
        <v>40077.235735053415</v>
      </c>
      <c r="AE32" s="17">
        <v>2.9090096056164301</v>
      </c>
      <c r="AF32" s="100">
        <v>4730.5876452006414</v>
      </c>
      <c r="AG32" s="100">
        <v>227.4937656120006</v>
      </c>
      <c r="AH32" s="100">
        <v>38890.803888894981</v>
      </c>
      <c r="AI32" s="100">
        <v>2.7763149629362456</v>
      </c>
      <c r="AJ32" s="18"/>
      <c r="AK32" s="17">
        <v>5730.9826380000795</v>
      </c>
      <c r="AL32" s="17">
        <v>228.13772853700056</v>
      </c>
      <c r="AM32" s="17">
        <v>42368.687952125649</v>
      </c>
      <c r="AN32" s="17">
        <v>2.8688153375883809</v>
      </c>
      <c r="AO32" s="100">
        <v>5511.7448640000712</v>
      </c>
      <c r="AP32" s="100">
        <v>228.13509029700049</v>
      </c>
      <c r="AQ32" s="100">
        <v>41620.354149949257</v>
      </c>
      <c r="AR32" s="100">
        <v>2.7858035899717883</v>
      </c>
      <c r="AS32" s="17">
        <v>3874.2988573864127</v>
      </c>
      <c r="AT32" s="17">
        <v>228.13772853700056</v>
      </c>
      <c r="AU32" s="17">
        <v>36033.42295694253</v>
      </c>
      <c r="AV32" s="17">
        <v>2.5022354516504071</v>
      </c>
      <c r="AW32" s="100">
        <v>3698.27959766602</v>
      </c>
      <c r="AX32" s="100">
        <v>228.13509029700049</v>
      </c>
      <c r="AY32" s="100">
        <v>35432.556776080179</v>
      </c>
      <c r="AZ32" s="100">
        <v>2.4339527600927107</v>
      </c>
      <c r="BA32" s="18"/>
      <c r="BB32" s="17">
        <v>6985.7348490000268</v>
      </c>
      <c r="BC32" s="17">
        <v>219.53210023400024</v>
      </c>
      <c r="BD32" s="17">
        <v>45789.51533106697</v>
      </c>
      <c r="BE32" s="17">
        <v>3.2136693819949116</v>
      </c>
      <c r="BF32" s="100">
        <v>6670.261513000024</v>
      </c>
      <c r="BG32" s="100">
        <v>219.5308303340004</v>
      </c>
      <c r="BH32" s="100">
        <v>44712.949152367939</v>
      </c>
      <c r="BI32" s="100">
        <v>3.0850878620029705</v>
      </c>
      <c r="BJ32" s="17">
        <v>4564.9454245794223</v>
      </c>
      <c r="BK32" s="17">
        <v>219.53210023400024</v>
      </c>
      <c r="BL32" s="17">
        <v>37529.442904424453</v>
      </c>
      <c r="BM32" s="17">
        <v>2.7277780197647501</v>
      </c>
      <c r="BN32" s="100">
        <v>4229.8221134024006</v>
      </c>
      <c r="BO32" s="100">
        <v>219.5308303340004</v>
      </c>
      <c r="BP32" s="100">
        <v>36385.828259424903</v>
      </c>
      <c r="BQ32" s="100">
        <v>2.5972265882653716</v>
      </c>
      <c r="BR32" s="18"/>
      <c r="BS32" s="17">
        <v>6073.0190199999506</v>
      </c>
      <c r="BT32" s="17">
        <v>232.47100757600018</v>
      </c>
      <c r="BU32" s="17">
        <v>43969.091876502651</v>
      </c>
      <c r="BV32" s="17">
        <v>3.0071020745386772</v>
      </c>
      <c r="BW32" s="100">
        <v>5873.9991689999342</v>
      </c>
      <c r="BX32" s="100">
        <v>232.46730179000048</v>
      </c>
      <c r="BY32" s="100">
        <v>43289.637703511486</v>
      </c>
      <c r="BZ32" s="100">
        <v>2.9331342712886816</v>
      </c>
      <c r="CA32" s="17">
        <v>4248.0844234755232</v>
      </c>
      <c r="CB32" s="17">
        <v>232.47100757600018</v>
      </c>
      <c r="CC32" s="17">
        <v>37742.159542317793</v>
      </c>
      <c r="CD32" s="17">
        <v>2.6519379499029494</v>
      </c>
      <c r="CE32" s="100">
        <v>4090.1966538180095</v>
      </c>
      <c r="CF32" s="100">
        <v>232.46730179000048</v>
      </c>
      <c r="CG32" s="100">
        <v>37203.05378935863</v>
      </c>
      <c r="CH32" s="100">
        <v>2.5915227548754292</v>
      </c>
      <c r="CI32" s="18"/>
      <c r="CJ32" s="17">
        <v>6093.3433899999591</v>
      </c>
      <c r="CK32" s="17">
        <v>211.36853786800108</v>
      </c>
      <c r="CL32" s="17">
        <v>41928.194501554564</v>
      </c>
      <c r="CM32" s="17">
        <v>2.8394043473967456</v>
      </c>
      <c r="CN32" s="100">
        <v>5824.6894689999754</v>
      </c>
      <c r="CO32" s="100">
        <v>211.3685983980011</v>
      </c>
      <c r="CP32" s="100">
        <v>41011.515764553682</v>
      </c>
      <c r="CQ32" s="100">
        <v>2.7303473975134755</v>
      </c>
      <c r="CR32" s="17">
        <v>3550.3364989216134</v>
      </c>
      <c r="CS32" s="17">
        <v>211.36853786800108</v>
      </c>
      <c r="CT32" s="17">
        <v>33251.098968230501</v>
      </c>
      <c r="CU32" s="17">
        <v>2.3459928389921529</v>
      </c>
      <c r="CV32" s="100">
        <v>3261.1875663869923</v>
      </c>
      <c r="CW32" s="100">
        <v>211.3685983980011</v>
      </c>
      <c r="CX32" s="100">
        <v>32264.488382571821</v>
      </c>
      <c r="CY32" s="100">
        <v>2.2349778144092558</v>
      </c>
      <c r="CZ32" s="18"/>
      <c r="DA32" s="17">
        <v>9187.6310470000299</v>
      </c>
      <c r="DB32" s="17">
        <v>206.89389077800092</v>
      </c>
      <c r="DC32" s="17">
        <v>52038.872478510777</v>
      </c>
      <c r="DD32" s="17">
        <v>3.7453520030022904</v>
      </c>
      <c r="DE32" s="100">
        <v>8806.6929220000475</v>
      </c>
      <c r="DF32" s="100">
        <v>206.89144232800078</v>
      </c>
      <c r="DG32" s="100">
        <v>50738.813419673315</v>
      </c>
      <c r="DH32" s="100">
        <v>3.5919943651907107</v>
      </c>
      <c r="DI32" s="17">
        <v>5830.1594780188234</v>
      </c>
      <c r="DJ32" s="17">
        <v>206.89389077800092</v>
      </c>
      <c r="DK32" s="17">
        <v>40582.70943912724</v>
      </c>
      <c r="DL32" s="17">
        <v>3.0806394824934369</v>
      </c>
      <c r="DM32" s="100">
        <v>5442.2239900848126</v>
      </c>
      <c r="DN32" s="100">
        <v>206.89144232800078</v>
      </c>
      <c r="DO32" s="100">
        <v>39258.774398328067</v>
      </c>
      <c r="DP32" s="100">
        <v>2.9277823139255039</v>
      </c>
      <c r="DQ32" s="18"/>
      <c r="DR32" s="17">
        <v>8402.0677899999955</v>
      </c>
      <c r="DS32" s="17">
        <v>213.83940331800093</v>
      </c>
      <c r="DT32" s="17">
        <v>50052.97192077068</v>
      </c>
      <c r="DU32" s="17">
        <v>3.5835744305255797</v>
      </c>
      <c r="DV32" s="100">
        <v>8027.0571119999886</v>
      </c>
      <c r="DW32" s="100">
        <v>213.83616794800071</v>
      </c>
      <c r="DX32" s="100">
        <v>48773.059448939712</v>
      </c>
      <c r="DY32" s="100">
        <v>3.4314023284601896</v>
      </c>
      <c r="DZ32" s="17">
        <v>5570.7273666508145</v>
      </c>
      <c r="EA32" s="17">
        <v>213.83940331800093</v>
      </c>
      <c r="EB32" s="17">
        <v>40392.042008644006</v>
      </c>
      <c r="EC32" s="17">
        <v>3.030387701720938</v>
      </c>
      <c r="ED32" s="100">
        <v>5168.3822398296134</v>
      </c>
      <c r="EE32" s="100">
        <v>213.83616794800071</v>
      </c>
      <c r="EF32" s="100">
        <v>39018.860570612291</v>
      </c>
      <c r="EG32" s="100">
        <v>2.8743183765785476</v>
      </c>
      <c r="EH32" s="18"/>
      <c r="EI32" s="17">
        <v>9231.1440820000826</v>
      </c>
      <c r="EJ32" s="17">
        <v>203.71170698400167</v>
      </c>
      <c r="EK32" s="17">
        <v>51869.126666355922</v>
      </c>
      <c r="EL32" s="17">
        <v>3.7182939997645943</v>
      </c>
      <c r="EM32" s="100">
        <v>8817.7376990000193</v>
      </c>
      <c r="EN32" s="100">
        <v>203.71237933400135</v>
      </c>
      <c r="EO32" s="100">
        <v>50458.593445666062</v>
      </c>
      <c r="EP32" s="100">
        <v>3.5524153676318089</v>
      </c>
      <c r="EQ32" s="17">
        <v>5678.5482723680116</v>
      </c>
      <c r="ER32" s="17">
        <v>203.71170698400167</v>
      </c>
      <c r="ES32" s="17">
        <v>39747.172400477953</v>
      </c>
      <c r="ET32" s="17">
        <v>3.0297934381394578</v>
      </c>
      <c r="EU32" s="100">
        <v>5247.4159207325756</v>
      </c>
      <c r="EV32" s="100">
        <v>203.71237933400135</v>
      </c>
      <c r="EW32" s="100">
        <v>38276.155693168585</v>
      </c>
      <c r="EX32" s="100">
        <v>2.8619574336748843</v>
      </c>
      <c r="EY32" s="18"/>
      <c r="EZ32" s="17">
        <v>10403.43171400002</v>
      </c>
      <c r="FA32" s="17">
        <v>247.38295306299949</v>
      </c>
      <c r="FB32" s="17">
        <v>60236.260794907983</v>
      </c>
      <c r="FC32" s="17">
        <v>4.3387306369621488</v>
      </c>
      <c r="FD32" s="100">
        <v>9971.315371000057</v>
      </c>
      <c r="FE32" s="100">
        <v>247.37177402299977</v>
      </c>
      <c r="FF32" s="100">
        <v>58760.701432304108</v>
      </c>
      <c r="FG32" s="100">
        <v>4.1679696708410763</v>
      </c>
      <c r="FH32" s="17">
        <v>7824.8651927019928</v>
      </c>
      <c r="FI32" s="17">
        <v>247.38295306299949</v>
      </c>
      <c r="FJ32" s="17">
        <v>51437.830824926124</v>
      </c>
      <c r="FK32" s="17">
        <v>3.8291556688417128</v>
      </c>
      <c r="FL32" s="100">
        <v>7387.5763443549977</v>
      </c>
      <c r="FM32" s="100">
        <v>247.37177402299977</v>
      </c>
      <c r="FN32" s="100">
        <v>49944.62214992744</v>
      </c>
      <c r="FO32" s="100">
        <v>3.6600509605347931</v>
      </c>
      <c r="FP32" s="18"/>
    </row>
    <row r="33" spans="2:172" ht="18">
      <c r="B33" s="4" t="str">
        <f>$B$58</f>
        <v>Ductless Variable Speed Heat Pump: 19 SEER, 11 HSPF</v>
      </c>
      <c r="C33" s="17">
        <v>6243.9918589999961</v>
      </c>
      <c r="D33" s="17">
        <v>248.22033061999994</v>
      </c>
      <c r="E33" s="17">
        <v>46127.407443768243</v>
      </c>
      <c r="F33" s="17">
        <v>3.1278602105396112</v>
      </c>
      <c r="G33" s="100">
        <v>6133.4714130000293</v>
      </c>
      <c r="H33" s="100">
        <v>248.21271556000005</v>
      </c>
      <c r="I33" s="100">
        <v>45749.534703153928</v>
      </c>
      <c r="J33" s="100">
        <v>3.0825931826726376</v>
      </c>
      <c r="K33" s="17">
        <v>4543.9449272944876</v>
      </c>
      <c r="L33" s="17">
        <v>248.22033061999994</v>
      </c>
      <c r="M33" s="17">
        <v>40326.609306218612</v>
      </c>
      <c r="N33" s="17">
        <v>2.803885465259957</v>
      </c>
      <c r="O33" s="100">
        <v>4441.0419236463877</v>
      </c>
      <c r="P33" s="100">
        <v>248.21271556000005</v>
      </c>
      <c r="Q33" s="100">
        <v>39974.728345350784</v>
      </c>
      <c r="R33" s="100">
        <v>2.7618423388602418</v>
      </c>
      <c r="S33" s="18"/>
      <c r="T33" s="17">
        <v>6155.6602969999649</v>
      </c>
      <c r="U33" s="17">
        <v>227.49694535200052</v>
      </c>
      <c r="V33" s="17">
        <v>43753.669261005511</v>
      </c>
      <c r="W33" s="17">
        <v>3.0041095225357077</v>
      </c>
      <c r="X33" s="100">
        <v>5882.91606399997</v>
      </c>
      <c r="Y33" s="100">
        <v>227.49451560200069</v>
      </c>
      <c r="Z33" s="100">
        <v>42822.784778816931</v>
      </c>
      <c r="AA33" s="100">
        <v>2.8981279559632767</v>
      </c>
      <c r="AB33" s="17">
        <v>4070.4427771007586</v>
      </c>
      <c r="AC33" s="17">
        <v>227.49694535200052</v>
      </c>
      <c r="AD33" s="17">
        <v>36638.615152656632</v>
      </c>
      <c r="AE33" s="17">
        <v>2.5840246230376485</v>
      </c>
      <c r="AF33" s="100">
        <v>3820.0520100475678</v>
      </c>
      <c r="AG33" s="100">
        <v>227.49451560200069</v>
      </c>
      <c r="AH33" s="100">
        <v>35784.003825763779</v>
      </c>
      <c r="AI33" s="100">
        <v>2.4860533612866305</v>
      </c>
      <c r="AJ33" s="18"/>
      <c r="AK33" s="17">
        <v>5070.2050240000008</v>
      </c>
      <c r="AL33" s="17">
        <v>228.13797867700023</v>
      </c>
      <c r="AM33" s="17">
        <v>40114.047238291387</v>
      </c>
      <c r="AN33" s="17">
        <v>2.6642737842050375</v>
      </c>
      <c r="AO33" s="100">
        <v>4923.5448519999936</v>
      </c>
      <c r="AP33" s="100">
        <v>228.13558722700017</v>
      </c>
      <c r="AQ33" s="100">
        <v>39613.38305400328</v>
      </c>
      <c r="AR33" s="100">
        <v>2.6087734238490223</v>
      </c>
      <c r="AS33" s="17">
        <v>3295.3316178436089</v>
      </c>
      <c r="AT33" s="17">
        <v>228.13797867700023</v>
      </c>
      <c r="AU33" s="17">
        <v>34057.930694208917</v>
      </c>
      <c r="AV33" s="17">
        <v>2.3179362429941626</v>
      </c>
      <c r="AW33" s="100">
        <v>3185.4920003724255</v>
      </c>
      <c r="AX33" s="100">
        <v>228.13558722700017</v>
      </c>
      <c r="AY33" s="100">
        <v>33682.903396850787</v>
      </c>
      <c r="AZ33" s="100">
        <v>2.2749064149935565</v>
      </c>
      <c r="BA33" s="18"/>
      <c r="BB33" s="17">
        <v>5969.1418459999777</v>
      </c>
      <c r="BC33" s="17">
        <v>219.53122402400018</v>
      </c>
      <c r="BD33" s="17">
        <v>42320.670060810386</v>
      </c>
      <c r="BE33" s="17">
        <v>2.9058269589147465</v>
      </c>
      <c r="BF33" s="100">
        <v>5701.4748839999884</v>
      </c>
      <c r="BG33" s="100">
        <v>219.52937805400023</v>
      </c>
      <c r="BH33" s="100">
        <v>41407.168316091746</v>
      </c>
      <c r="BI33" s="100">
        <v>2.7961179533821086</v>
      </c>
      <c r="BJ33" s="17">
        <v>3763.4225073478087</v>
      </c>
      <c r="BK33" s="17">
        <v>219.53122402400018</v>
      </c>
      <c r="BL33" s="17">
        <v>34794.446876621769</v>
      </c>
      <c r="BM33" s="17">
        <v>2.4627729875092479</v>
      </c>
      <c r="BN33" s="100">
        <v>3495.2039082977981</v>
      </c>
      <c r="BO33" s="100">
        <v>219.52937805400023</v>
      </c>
      <c r="BP33" s="100">
        <v>33879.062869059271</v>
      </c>
      <c r="BQ33" s="100">
        <v>2.35638083101087</v>
      </c>
      <c r="BR33" s="18"/>
      <c r="BS33" s="17">
        <v>5277.1373919999551</v>
      </c>
      <c r="BT33" s="17">
        <v>232.4717582360004</v>
      </c>
      <c r="BU33" s="17">
        <v>41253.507404338765</v>
      </c>
      <c r="BV33" s="17">
        <v>2.7564281276349529</v>
      </c>
      <c r="BW33" s="100">
        <v>5145.108609999962</v>
      </c>
      <c r="BX33" s="100">
        <v>232.46817804000051</v>
      </c>
      <c r="BY33" s="100">
        <v>40802.648696525321</v>
      </c>
      <c r="BZ33" s="100">
        <v>2.7074214970444883</v>
      </c>
      <c r="CA33" s="17">
        <v>3509.0026060980158</v>
      </c>
      <c r="CB33" s="17">
        <v>232.4717582360004</v>
      </c>
      <c r="CC33" s="17">
        <v>35220.383975971323</v>
      </c>
      <c r="CD33" s="17">
        <v>2.4161591934643867</v>
      </c>
      <c r="CE33" s="100">
        <v>3411.0236552740121</v>
      </c>
      <c r="CF33" s="100">
        <v>232.46817804000051</v>
      </c>
      <c r="CG33" s="100">
        <v>34885.708059106721</v>
      </c>
      <c r="CH33" s="100">
        <v>2.3783784144023192</v>
      </c>
      <c r="CI33" s="18"/>
      <c r="CJ33" s="17">
        <v>5437.8332489999884</v>
      </c>
      <c r="CK33" s="17">
        <v>211.36806538800082</v>
      </c>
      <c r="CL33" s="17">
        <v>39691.454881042904</v>
      </c>
      <c r="CM33" s="17">
        <v>2.6581156994934441</v>
      </c>
      <c r="CN33" s="100">
        <v>5204.6283959999801</v>
      </c>
      <c r="CO33" s="100">
        <v>211.36803806800066</v>
      </c>
      <c r="CP33" s="100">
        <v>38895.72454192744</v>
      </c>
      <c r="CQ33" s="100">
        <v>2.5627639515272271</v>
      </c>
      <c r="CR33" s="17">
        <v>3116.4915118431954</v>
      </c>
      <c r="CS33" s="17">
        <v>211.36806538800082</v>
      </c>
      <c r="CT33" s="17">
        <v>31770.711886020727</v>
      </c>
      <c r="CU33" s="17">
        <v>2.2040728216486389</v>
      </c>
      <c r="CV33" s="100">
        <v>2869.4326379469958</v>
      </c>
      <c r="CW33" s="100">
        <v>211.36803806800066</v>
      </c>
      <c r="CX33" s="100">
        <v>30927.709688044524</v>
      </c>
      <c r="CY33" s="100">
        <v>2.1097346788106268</v>
      </c>
      <c r="CZ33" s="18"/>
      <c r="DA33" s="17">
        <v>7623.2784050000109</v>
      </c>
      <c r="DB33" s="17">
        <v>206.89389780900109</v>
      </c>
      <c r="DC33" s="17">
        <v>46701.082957736842</v>
      </c>
      <c r="DD33" s="17">
        <v>3.307255668937938</v>
      </c>
      <c r="DE33" s="100">
        <v>7210.2431480000041</v>
      </c>
      <c r="DF33" s="100">
        <v>206.89173135900108</v>
      </c>
      <c r="DG33" s="100">
        <v>45291.532190916842</v>
      </c>
      <c r="DH33" s="100">
        <v>3.1420164454625352</v>
      </c>
      <c r="DI33" s="17">
        <v>4667.9569104908005</v>
      </c>
      <c r="DJ33" s="17">
        <v>206.89389780900109</v>
      </c>
      <c r="DK33" s="17">
        <v>36617.112273462189</v>
      </c>
      <c r="DL33" s="17">
        <v>2.7104611679065465</v>
      </c>
      <c r="DM33" s="100">
        <v>4250.782192068822</v>
      </c>
      <c r="DN33" s="100">
        <v>206.89173135900108</v>
      </c>
      <c r="DO33" s="100">
        <v>35193.437084745819</v>
      </c>
      <c r="DP33" s="100">
        <v>2.5472031104076658</v>
      </c>
      <c r="DQ33" s="18"/>
      <c r="DR33" s="17">
        <v>6989.1032119999663</v>
      </c>
      <c r="DS33" s="17">
        <v>213.83913823800063</v>
      </c>
      <c r="DT33" s="17">
        <v>45231.712457593632</v>
      </c>
      <c r="DU33" s="17">
        <v>3.1732339837304098</v>
      </c>
      <c r="DV33" s="100">
        <v>6608.4500719999805</v>
      </c>
      <c r="DW33" s="100">
        <v>213.83617893800061</v>
      </c>
      <c r="DX33" s="100">
        <v>43932.574722474077</v>
      </c>
      <c r="DY33" s="100">
        <v>3.0200866447647119</v>
      </c>
      <c r="DZ33" s="17">
        <v>4454.5467834846067</v>
      </c>
      <c r="EA33" s="17">
        <v>213.83913823800063</v>
      </c>
      <c r="EB33" s="17">
        <v>36583.451085599227</v>
      </c>
      <c r="EC33" s="17">
        <v>2.6713387414646301</v>
      </c>
      <c r="ED33" s="100">
        <v>4054.7889185815011</v>
      </c>
      <c r="EE33" s="100">
        <v>213.83617893800061</v>
      </c>
      <c r="EF33" s="100">
        <v>35219.125354448748</v>
      </c>
      <c r="EG33" s="100">
        <v>2.5162673034147969</v>
      </c>
      <c r="EH33" s="18"/>
      <c r="EI33" s="17">
        <v>7701.9138480000211</v>
      </c>
      <c r="EJ33" s="17">
        <v>203.71205336400155</v>
      </c>
      <c r="EK33" s="17">
        <v>46651.213653714949</v>
      </c>
      <c r="EL33" s="17">
        <v>3.3023087544931187</v>
      </c>
      <c r="EM33" s="100">
        <v>7255.074966000022</v>
      </c>
      <c r="EN33" s="100">
        <v>203.71070958400176</v>
      </c>
      <c r="EO33" s="100">
        <v>45126.402452887494</v>
      </c>
      <c r="EP33" s="100">
        <v>3.1226489133572066</v>
      </c>
      <c r="EQ33" s="17">
        <v>4620.3110238641511</v>
      </c>
      <c r="ER33" s="17">
        <v>203.71205336400155</v>
      </c>
      <c r="ES33" s="17">
        <v>36136.353393367979</v>
      </c>
      <c r="ET33" s="17">
        <v>2.6898159980652752</v>
      </c>
      <c r="EU33" s="100">
        <v>4150.106245462177</v>
      </c>
      <c r="EV33" s="100">
        <v>203.71070958400176</v>
      </c>
      <c r="EW33" s="100">
        <v>34531.814482791488</v>
      </c>
      <c r="EX33" s="100">
        <v>2.5073993600392686</v>
      </c>
      <c r="EY33" s="18"/>
      <c r="EZ33" s="17">
        <v>8171.3095800000028</v>
      </c>
      <c r="FA33" s="17">
        <v>247.3800999529993</v>
      </c>
      <c r="FB33" s="17">
        <v>52619.662265601139</v>
      </c>
      <c r="FC33" s="17">
        <v>3.6747333693951743</v>
      </c>
      <c r="FD33" s="100">
        <v>7880.2887190000274</v>
      </c>
      <c r="FE33" s="100">
        <v>247.37819154299936</v>
      </c>
      <c r="FF33" s="100">
        <v>51626.46750394869</v>
      </c>
      <c r="FG33" s="100">
        <v>3.5599335927165057</v>
      </c>
      <c r="FH33" s="17">
        <v>5834.1330853059726</v>
      </c>
      <c r="FI33" s="17">
        <v>247.3800999529993</v>
      </c>
      <c r="FJ33" s="17">
        <v>44644.888860995852</v>
      </c>
      <c r="FK33" s="17">
        <v>3.2126867534142143</v>
      </c>
      <c r="FL33" s="100">
        <v>5557.0318423409981</v>
      </c>
      <c r="FM33" s="100">
        <v>247.37819154299936</v>
      </c>
      <c r="FN33" s="100">
        <v>43699.18978482535</v>
      </c>
      <c r="FO33" s="100">
        <v>3.1049074304906163</v>
      </c>
      <c r="FP33" s="18"/>
    </row>
    <row r="34" spans="2:172" ht="18">
      <c r="B34" s="4">
        <f>$B$59</f>
        <v>0</v>
      </c>
      <c r="C34" s="17"/>
      <c r="D34" s="17"/>
      <c r="E34" s="17"/>
      <c r="F34" s="17"/>
      <c r="G34" s="100"/>
      <c r="H34" s="100"/>
      <c r="I34" s="100"/>
      <c r="J34" s="100"/>
      <c r="K34" s="17"/>
      <c r="L34" s="17"/>
      <c r="M34" s="17"/>
      <c r="N34" s="17"/>
      <c r="O34" s="100"/>
      <c r="P34" s="100"/>
      <c r="Q34" s="100"/>
      <c r="R34" s="100"/>
      <c r="S34" s="18"/>
      <c r="T34" s="17"/>
      <c r="U34" s="17"/>
      <c r="V34" s="17"/>
      <c r="W34" s="17"/>
      <c r="X34" s="100"/>
      <c r="Y34" s="100"/>
      <c r="Z34" s="100"/>
      <c r="AA34" s="100"/>
      <c r="AB34" s="17"/>
      <c r="AC34" s="17"/>
      <c r="AD34" s="17"/>
      <c r="AE34" s="17"/>
      <c r="AF34" s="100"/>
      <c r="AG34" s="100"/>
      <c r="AH34" s="100"/>
      <c r="AI34" s="100"/>
      <c r="AJ34" s="18"/>
      <c r="AK34" s="17"/>
      <c r="AL34" s="17"/>
      <c r="AM34" s="17"/>
      <c r="AN34" s="17"/>
      <c r="AO34" s="100"/>
      <c r="AP34" s="100"/>
      <c r="AQ34" s="100"/>
      <c r="AR34" s="100"/>
      <c r="AS34" s="17"/>
      <c r="AT34" s="17"/>
      <c r="AU34" s="17"/>
      <c r="AV34" s="17"/>
      <c r="AW34" s="100"/>
      <c r="AX34" s="100"/>
      <c r="AY34" s="100"/>
      <c r="AZ34" s="100"/>
      <c r="BA34" s="18"/>
      <c r="BB34" s="17"/>
      <c r="BC34" s="17"/>
      <c r="BD34" s="17"/>
      <c r="BE34" s="17"/>
      <c r="BF34" s="100"/>
      <c r="BG34" s="100"/>
      <c r="BH34" s="100"/>
      <c r="BI34" s="100"/>
      <c r="BJ34" s="17"/>
      <c r="BK34" s="17"/>
      <c r="BL34" s="17"/>
      <c r="BM34" s="17"/>
      <c r="BN34" s="100"/>
      <c r="BO34" s="100"/>
      <c r="BP34" s="100"/>
      <c r="BQ34" s="100"/>
      <c r="BR34" s="18"/>
      <c r="BS34" s="17"/>
      <c r="BT34" s="17"/>
      <c r="BU34" s="17"/>
      <c r="BV34" s="17"/>
      <c r="BW34" s="100"/>
      <c r="BX34" s="100"/>
      <c r="BY34" s="100"/>
      <c r="BZ34" s="100"/>
      <c r="CA34" s="17"/>
      <c r="CB34" s="17"/>
      <c r="CC34" s="17"/>
      <c r="CD34" s="17"/>
      <c r="CE34" s="100"/>
      <c r="CF34" s="100"/>
      <c r="CG34" s="100"/>
      <c r="CH34" s="100"/>
      <c r="CI34" s="18"/>
      <c r="CJ34" s="17"/>
      <c r="CK34" s="17"/>
      <c r="CL34" s="17"/>
      <c r="CM34" s="17"/>
      <c r="CN34" s="100"/>
      <c r="CO34" s="100"/>
      <c r="CP34" s="100"/>
      <c r="CQ34" s="100"/>
      <c r="CR34" s="17"/>
      <c r="CS34" s="17"/>
      <c r="CT34" s="17"/>
      <c r="CU34" s="17"/>
      <c r="CV34" s="100"/>
      <c r="CW34" s="100"/>
      <c r="CX34" s="100"/>
      <c r="CY34" s="100"/>
      <c r="CZ34" s="18"/>
      <c r="DA34" s="17"/>
      <c r="DB34" s="17"/>
      <c r="DC34" s="17"/>
      <c r="DD34" s="17"/>
      <c r="DE34" s="100"/>
      <c r="DF34" s="100"/>
      <c r="DG34" s="100"/>
      <c r="DH34" s="100"/>
      <c r="DI34" s="17"/>
      <c r="DJ34" s="17"/>
      <c r="DK34" s="17"/>
      <c r="DL34" s="17"/>
      <c r="DM34" s="100"/>
      <c r="DN34" s="100"/>
      <c r="DO34" s="100"/>
      <c r="DP34" s="100"/>
      <c r="DQ34" s="18"/>
      <c r="DR34" s="17"/>
      <c r="DS34" s="17"/>
      <c r="DT34" s="17"/>
      <c r="DU34" s="17"/>
      <c r="DV34" s="100"/>
      <c r="DW34" s="100"/>
      <c r="DX34" s="100"/>
      <c r="DY34" s="100"/>
      <c r="DZ34" s="17"/>
      <c r="EA34" s="17"/>
      <c r="EB34" s="17"/>
      <c r="EC34" s="17"/>
      <c r="ED34" s="100"/>
      <c r="EE34" s="100"/>
      <c r="EF34" s="100"/>
      <c r="EG34" s="100"/>
      <c r="EH34" s="18"/>
      <c r="EI34" s="17"/>
      <c r="EJ34" s="17"/>
      <c r="EK34" s="17"/>
      <c r="EL34" s="17"/>
      <c r="EM34" s="100"/>
      <c r="EN34" s="100"/>
      <c r="EO34" s="100"/>
      <c r="EP34" s="100"/>
      <c r="EQ34" s="17"/>
      <c r="ER34" s="17"/>
      <c r="ES34" s="17"/>
      <c r="ET34" s="17"/>
      <c r="EU34" s="100"/>
      <c r="EV34" s="100"/>
      <c r="EW34" s="100"/>
      <c r="EX34" s="100"/>
      <c r="EY34" s="18"/>
      <c r="EZ34" s="17"/>
      <c r="FA34" s="17"/>
      <c r="FB34" s="17"/>
      <c r="FC34" s="17"/>
      <c r="FD34" s="100"/>
      <c r="FE34" s="100"/>
      <c r="FF34" s="100"/>
      <c r="FG34" s="100"/>
      <c r="FH34" s="17"/>
      <c r="FI34" s="17"/>
      <c r="FJ34" s="17"/>
      <c r="FK34" s="17"/>
      <c r="FL34" s="100"/>
      <c r="FM34" s="100"/>
      <c r="FN34" s="100"/>
      <c r="FO34" s="100"/>
      <c r="FP34" s="18"/>
    </row>
    <row r="35" spans="2:172" ht="18">
      <c r="B35" s="4">
        <f>$B$60</f>
        <v>0</v>
      </c>
      <c r="C35" s="17"/>
      <c r="D35" s="17"/>
      <c r="E35" s="17"/>
      <c r="F35" s="17"/>
      <c r="G35" s="100"/>
      <c r="H35" s="100"/>
      <c r="I35" s="100"/>
      <c r="J35" s="100"/>
      <c r="K35" s="17"/>
      <c r="L35" s="17"/>
      <c r="M35" s="17"/>
      <c r="N35" s="17"/>
      <c r="O35" s="100"/>
      <c r="P35" s="100"/>
      <c r="Q35" s="100"/>
      <c r="R35" s="100"/>
      <c r="S35" s="18"/>
      <c r="T35" s="17"/>
      <c r="U35" s="17"/>
      <c r="V35" s="17"/>
      <c r="W35" s="17"/>
      <c r="X35" s="100"/>
      <c r="Y35" s="100"/>
      <c r="Z35" s="100"/>
      <c r="AA35" s="100"/>
      <c r="AB35" s="17"/>
      <c r="AC35" s="17"/>
      <c r="AD35" s="17"/>
      <c r="AE35" s="17"/>
      <c r="AF35" s="100"/>
      <c r="AG35" s="100"/>
      <c r="AH35" s="100"/>
      <c r="AI35" s="100"/>
      <c r="AJ35" s="18"/>
      <c r="AK35" s="17"/>
      <c r="AL35" s="17"/>
      <c r="AM35" s="17"/>
      <c r="AN35" s="17"/>
      <c r="AO35" s="100"/>
      <c r="AP35" s="100"/>
      <c r="AQ35" s="100"/>
      <c r="AR35" s="100"/>
      <c r="AS35" s="17"/>
      <c r="AT35" s="17"/>
      <c r="AU35" s="17"/>
      <c r="AV35" s="17"/>
      <c r="AW35" s="100"/>
      <c r="AX35" s="100"/>
      <c r="AY35" s="100"/>
      <c r="AZ35" s="100"/>
      <c r="BA35" s="18"/>
      <c r="BB35" s="17"/>
      <c r="BC35" s="17"/>
      <c r="BD35" s="17"/>
      <c r="BE35" s="17"/>
      <c r="BF35" s="100"/>
      <c r="BG35" s="100"/>
      <c r="BH35" s="100"/>
      <c r="BI35" s="100"/>
      <c r="BJ35" s="17"/>
      <c r="BK35" s="17"/>
      <c r="BL35" s="17"/>
      <c r="BM35" s="17"/>
      <c r="BN35" s="100"/>
      <c r="BO35" s="100"/>
      <c r="BP35" s="100"/>
      <c r="BQ35" s="100"/>
      <c r="BR35" s="18"/>
      <c r="BS35" s="17"/>
      <c r="BT35" s="17"/>
      <c r="BU35" s="17"/>
      <c r="BV35" s="17"/>
      <c r="BW35" s="100"/>
      <c r="BX35" s="100"/>
      <c r="BY35" s="100"/>
      <c r="BZ35" s="100"/>
      <c r="CA35" s="17"/>
      <c r="CB35" s="17"/>
      <c r="CC35" s="17"/>
      <c r="CD35" s="17"/>
      <c r="CE35" s="100"/>
      <c r="CF35" s="100"/>
      <c r="CG35" s="100"/>
      <c r="CH35" s="100"/>
      <c r="CI35" s="18"/>
      <c r="CJ35" s="17"/>
      <c r="CK35" s="17"/>
      <c r="CL35" s="17"/>
      <c r="CM35" s="17"/>
      <c r="CN35" s="100"/>
      <c r="CO35" s="100"/>
      <c r="CP35" s="100"/>
      <c r="CQ35" s="100"/>
      <c r="CR35" s="17"/>
      <c r="CS35" s="17"/>
      <c r="CT35" s="17"/>
      <c r="CU35" s="17"/>
      <c r="CV35" s="100"/>
      <c r="CW35" s="100"/>
      <c r="CX35" s="100"/>
      <c r="CY35" s="100"/>
      <c r="CZ35" s="18"/>
      <c r="DA35" s="17"/>
      <c r="DB35" s="17"/>
      <c r="DC35" s="17"/>
      <c r="DD35" s="17"/>
      <c r="DE35" s="100"/>
      <c r="DF35" s="100"/>
      <c r="DG35" s="100"/>
      <c r="DH35" s="100"/>
      <c r="DI35" s="17"/>
      <c r="DJ35" s="17"/>
      <c r="DK35" s="17"/>
      <c r="DL35" s="17"/>
      <c r="DM35" s="100"/>
      <c r="DN35" s="100"/>
      <c r="DO35" s="100"/>
      <c r="DP35" s="100"/>
      <c r="DQ35" s="18"/>
      <c r="DR35" s="17"/>
      <c r="DS35" s="17"/>
      <c r="DT35" s="17"/>
      <c r="DU35" s="17"/>
      <c r="DV35" s="100"/>
      <c r="DW35" s="100"/>
      <c r="DX35" s="100"/>
      <c r="DY35" s="100"/>
      <c r="DZ35" s="17"/>
      <c r="EA35" s="17"/>
      <c r="EB35" s="17"/>
      <c r="EC35" s="17"/>
      <c r="ED35" s="100"/>
      <c r="EE35" s="100"/>
      <c r="EF35" s="100"/>
      <c r="EG35" s="100"/>
      <c r="EH35" s="18"/>
      <c r="EI35" s="17"/>
      <c r="EJ35" s="17"/>
      <c r="EK35" s="17"/>
      <c r="EL35" s="17"/>
      <c r="EM35" s="100"/>
      <c r="EN35" s="100"/>
      <c r="EO35" s="100"/>
      <c r="EP35" s="100"/>
      <c r="EQ35" s="17"/>
      <c r="ER35" s="17"/>
      <c r="ES35" s="17"/>
      <c r="ET35" s="17"/>
      <c r="EU35" s="100"/>
      <c r="EV35" s="100"/>
      <c r="EW35" s="100"/>
      <c r="EX35" s="100"/>
      <c r="EY35" s="18"/>
      <c r="EZ35" s="17"/>
      <c r="FA35" s="17"/>
      <c r="FB35" s="17"/>
      <c r="FC35" s="17"/>
      <c r="FD35" s="100"/>
      <c r="FE35" s="100"/>
      <c r="FF35" s="100"/>
      <c r="FG35" s="100"/>
      <c r="FH35" s="17"/>
      <c r="FI35" s="17"/>
      <c r="FJ35" s="17"/>
      <c r="FK35" s="17"/>
      <c r="FL35" s="100"/>
      <c r="FM35" s="100"/>
      <c r="FN35" s="100"/>
      <c r="FO35" s="100"/>
      <c r="FP35" s="18"/>
    </row>
    <row r="36" spans="2:172" ht="18">
      <c r="B36" s="4">
        <f>$B$61</f>
        <v>0</v>
      </c>
      <c r="C36" s="17"/>
      <c r="D36" s="17"/>
      <c r="E36" s="17"/>
      <c r="F36" s="17"/>
      <c r="G36" s="100"/>
      <c r="H36" s="100"/>
      <c r="I36" s="100"/>
      <c r="J36" s="100"/>
      <c r="K36" s="17"/>
      <c r="L36" s="17"/>
      <c r="M36" s="17"/>
      <c r="N36" s="17"/>
      <c r="O36" s="100"/>
      <c r="P36" s="100"/>
      <c r="Q36" s="100"/>
      <c r="R36" s="100"/>
      <c r="S36" s="18"/>
      <c r="T36" s="17"/>
      <c r="U36" s="17"/>
      <c r="V36" s="17"/>
      <c r="W36" s="17"/>
      <c r="X36" s="100"/>
      <c r="Y36" s="100"/>
      <c r="Z36" s="100"/>
      <c r="AA36" s="100"/>
      <c r="AB36" s="17"/>
      <c r="AC36" s="17"/>
      <c r="AD36" s="17"/>
      <c r="AE36" s="17"/>
      <c r="AF36" s="100"/>
      <c r="AG36" s="100"/>
      <c r="AH36" s="100"/>
      <c r="AI36" s="100"/>
      <c r="AJ36" s="18"/>
      <c r="AK36" s="17"/>
      <c r="AL36" s="17"/>
      <c r="AM36" s="17"/>
      <c r="AN36" s="17"/>
      <c r="AO36" s="100"/>
      <c r="AP36" s="100"/>
      <c r="AQ36" s="100"/>
      <c r="AR36" s="100"/>
      <c r="AS36" s="17"/>
      <c r="AT36" s="17"/>
      <c r="AU36" s="17"/>
      <c r="AV36" s="17"/>
      <c r="AW36" s="100"/>
      <c r="AX36" s="100"/>
      <c r="AY36" s="100"/>
      <c r="AZ36" s="100"/>
      <c r="BA36" s="18"/>
      <c r="BB36" s="17"/>
      <c r="BC36" s="17"/>
      <c r="BD36" s="17"/>
      <c r="BE36" s="17"/>
      <c r="BF36" s="100"/>
      <c r="BG36" s="100"/>
      <c r="BH36" s="100"/>
      <c r="BI36" s="100"/>
      <c r="BJ36" s="17"/>
      <c r="BK36" s="17"/>
      <c r="BL36" s="17"/>
      <c r="BM36" s="17"/>
      <c r="BN36" s="100"/>
      <c r="BO36" s="100"/>
      <c r="BP36" s="100"/>
      <c r="BQ36" s="100"/>
      <c r="BR36" s="18"/>
      <c r="BS36" s="17"/>
      <c r="BT36" s="17"/>
      <c r="BU36" s="17"/>
      <c r="BV36" s="17"/>
      <c r="BW36" s="100"/>
      <c r="BX36" s="100"/>
      <c r="BY36" s="100"/>
      <c r="BZ36" s="100"/>
      <c r="CA36" s="17"/>
      <c r="CB36" s="17"/>
      <c r="CC36" s="17"/>
      <c r="CD36" s="17"/>
      <c r="CE36" s="100"/>
      <c r="CF36" s="100"/>
      <c r="CG36" s="100"/>
      <c r="CH36" s="100"/>
      <c r="CI36" s="18"/>
      <c r="CJ36" s="17"/>
      <c r="CK36" s="17"/>
      <c r="CL36" s="17"/>
      <c r="CM36" s="17"/>
      <c r="CN36" s="100"/>
      <c r="CO36" s="100"/>
      <c r="CP36" s="100"/>
      <c r="CQ36" s="100"/>
      <c r="CR36" s="17"/>
      <c r="CS36" s="17"/>
      <c r="CT36" s="17"/>
      <c r="CU36" s="17"/>
      <c r="CV36" s="100"/>
      <c r="CW36" s="100"/>
      <c r="CX36" s="100"/>
      <c r="CY36" s="100"/>
      <c r="CZ36" s="18"/>
      <c r="DA36" s="17"/>
      <c r="DB36" s="17"/>
      <c r="DC36" s="17"/>
      <c r="DD36" s="17"/>
      <c r="DE36" s="100"/>
      <c r="DF36" s="100"/>
      <c r="DG36" s="100"/>
      <c r="DH36" s="100"/>
      <c r="DI36" s="17"/>
      <c r="DJ36" s="17"/>
      <c r="DK36" s="17"/>
      <c r="DL36" s="17"/>
      <c r="DM36" s="100"/>
      <c r="DN36" s="100"/>
      <c r="DO36" s="100"/>
      <c r="DP36" s="100"/>
      <c r="DQ36" s="18"/>
      <c r="DR36" s="17"/>
      <c r="DS36" s="17"/>
      <c r="DT36" s="17"/>
      <c r="DU36" s="17"/>
      <c r="DV36" s="100"/>
      <c r="DW36" s="100"/>
      <c r="DX36" s="100"/>
      <c r="DY36" s="100"/>
      <c r="DZ36" s="17"/>
      <c r="EA36" s="17"/>
      <c r="EB36" s="17"/>
      <c r="EC36" s="17"/>
      <c r="ED36" s="100"/>
      <c r="EE36" s="100"/>
      <c r="EF36" s="100"/>
      <c r="EG36" s="100"/>
      <c r="EH36" s="18"/>
      <c r="EI36" s="17"/>
      <c r="EJ36" s="17"/>
      <c r="EK36" s="17"/>
      <c r="EL36" s="17"/>
      <c r="EM36" s="100"/>
      <c r="EN36" s="100"/>
      <c r="EO36" s="100"/>
      <c r="EP36" s="100"/>
      <c r="EQ36" s="17"/>
      <c r="ER36" s="17"/>
      <c r="ES36" s="17"/>
      <c r="ET36" s="17"/>
      <c r="EU36" s="100"/>
      <c r="EV36" s="100"/>
      <c r="EW36" s="100"/>
      <c r="EX36" s="100"/>
      <c r="EY36" s="18"/>
      <c r="EZ36" s="17"/>
      <c r="FA36" s="17"/>
      <c r="FB36" s="17"/>
      <c r="FC36" s="17"/>
      <c r="FD36" s="100"/>
      <c r="FE36" s="100"/>
      <c r="FF36" s="100"/>
      <c r="FG36" s="100"/>
      <c r="FH36" s="17"/>
      <c r="FI36" s="17"/>
      <c r="FJ36" s="17"/>
      <c r="FK36" s="17"/>
      <c r="FL36" s="100"/>
      <c r="FM36" s="100"/>
      <c r="FN36" s="100"/>
      <c r="FO36" s="100"/>
      <c r="FP36" s="18"/>
    </row>
    <row r="37" spans="2:172" ht="18">
      <c r="B37" s="4">
        <f>$B$62</f>
        <v>0</v>
      </c>
      <c r="C37" s="17"/>
      <c r="D37" s="17"/>
      <c r="E37" s="17"/>
      <c r="F37" s="17"/>
      <c r="G37" s="100"/>
      <c r="H37" s="100"/>
      <c r="I37" s="100"/>
      <c r="J37" s="100"/>
      <c r="K37" s="17"/>
      <c r="L37" s="17"/>
      <c r="M37" s="17"/>
      <c r="N37" s="17"/>
      <c r="O37" s="100"/>
      <c r="P37" s="100"/>
      <c r="Q37" s="100"/>
      <c r="R37" s="100"/>
      <c r="S37" s="18"/>
      <c r="T37" s="17"/>
      <c r="U37" s="17"/>
      <c r="V37" s="17"/>
      <c r="W37" s="17"/>
      <c r="X37" s="100"/>
      <c r="Y37" s="100"/>
      <c r="Z37" s="100"/>
      <c r="AA37" s="100"/>
      <c r="AB37" s="17"/>
      <c r="AC37" s="17"/>
      <c r="AD37" s="17"/>
      <c r="AE37" s="17"/>
      <c r="AF37" s="100"/>
      <c r="AG37" s="100"/>
      <c r="AH37" s="100"/>
      <c r="AI37" s="100"/>
      <c r="AJ37" s="18"/>
      <c r="AK37" s="17"/>
      <c r="AL37" s="17"/>
      <c r="AM37" s="17"/>
      <c r="AN37" s="17"/>
      <c r="AO37" s="100"/>
      <c r="AP37" s="100"/>
      <c r="AQ37" s="100"/>
      <c r="AR37" s="100"/>
      <c r="AS37" s="17"/>
      <c r="AT37" s="17"/>
      <c r="AU37" s="17"/>
      <c r="AV37" s="17"/>
      <c r="AW37" s="100"/>
      <c r="AX37" s="100"/>
      <c r="AY37" s="100"/>
      <c r="AZ37" s="100"/>
      <c r="BA37" s="18"/>
      <c r="BB37" s="17"/>
      <c r="BC37" s="17"/>
      <c r="BD37" s="17"/>
      <c r="BE37" s="17"/>
      <c r="BF37" s="100"/>
      <c r="BG37" s="100"/>
      <c r="BH37" s="100"/>
      <c r="BI37" s="100"/>
      <c r="BJ37" s="17"/>
      <c r="BK37" s="17"/>
      <c r="BL37" s="17"/>
      <c r="BM37" s="17"/>
      <c r="BN37" s="100"/>
      <c r="BO37" s="100"/>
      <c r="BP37" s="100"/>
      <c r="BQ37" s="100"/>
      <c r="BR37" s="18"/>
      <c r="BS37" s="17"/>
      <c r="BT37" s="17"/>
      <c r="BU37" s="17"/>
      <c r="BV37" s="17"/>
      <c r="BW37" s="100"/>
      <c r="BX37" s="100"/>
      <c r="BY37" s="100"/>
      <c r="BZ37" s="100"/>
      <c r="CA37" s="17"/>
      <c r="CB37" s="17"/>
      <c r="CC37" s="17"/>
      <c r="CD37" s="17"/>
      <c r="CE37" s="100"/>
      <c r="CF37" s="100"/>
      <c r="CG37" s="100"/>
      <c r="CH37" s="100"/>
      <c r="CI37" s="18"/>
      <c r="CJ37" s="17"/>
      <c r="CK37" s="17"/>
      <c r="CL37" s="17"/>
      <c r="CM37" s="17"/>
      <c r="CN37" s="100"/>
      <c r="CO37" s="100"/>
      <c r="CP37" s="100"/>
      <c r="CQ37" s="100"/>
      <c r="CR37" s="17"/>
      <c r="CS37" s="17"/>
      <c r="CT37" s="17"/>
      <c r="CU37" s="17"/>
      <c r="CV37" s="100"/>
      <c r="CW37" s="100"/>
      <c r="CX37" s="100"/>
      <c r="CY37" s="100"/>
      <c r="CZ37" s="18"/>
      <c r="DA37" s="17"/>
      <c r="DB37" s="17"/>
      <c r="DC37" s="17"/>
      <c r="DD37" s="17"/>
      <c r="DE37" s="100"/>
      <c r="DF37" s="100"/>
      <c r="DG37" s="100"/>
      <c r="DH37" s="100"/>
      <c r="DI37" s="17"/>
      <c r="DJ37" s="17"/>
      <c r="DK37" s="17"/>
      <c r="DL37" s="17"/>
      <c r="DM37" s="100"/>
      <c r="DN37" s="100"/>
      <c r="DO37" s="100"/>
      <c r="DP37" s="100"/>
      <c r="DQ37" s="18"/>
      <c r="DR37" s="17"/>
      <c r="DS37" s="17"/>
      <c r="DT37" s="17"/>
      <c r="DU37" s="17"/>
      <c r="DV37" s="100"/>
      <c r="DW37" s="100"/>
      <c r="DX37" s="100"/>
      <c r="DY37" s="100"/>
      <c r="DZ37" s="17"/>
      <c r="EA37" s="17"/>
      <c r="EB37" s="17"/>
      <c r="EC37" s="17"/>
      <c r="ED37" s="100"/>
      <c r="EE37" s="100"/>
      <c r="EF37" s="100"/>
      <c r="EG37" s="100"/>
      <c r="EH37" s="18"/>
      <c r="EI37" s="17"/>
      <c r="EJ37" s="17"/>
      <c r="EK37" s="17"/>
      <c r="EL37" s="17"/>
      <c r="EM37" s="100"/>
      <c r="EN37" s="100"/>
      <c r="EO37" s="100"/>
      <c r="EP37" s="100"/>
      <c r="EQ37" s="17"/>
      <c r="ER37" s="17"/>
      <c r="ES37" s="17"/>
      <c r="ET37" s="17"/>
      <c r="EU37" s="100"/>
      <c r="EV37" s="100"/>
      <c r="EW37" s="100"/>
      <c r="EX37" s="100"/>
      <c r="EY37" s="18"/>
      <c r="EZ37" s="17"/>
      <c r="FA37" s="17"/>
      <c r="FB37" s="17"/>
      <c r="FC37" s="17"/>
      <c r="FD37" s="100"/>
      <c r="FE37" s="100"/>
      <c r="FF37" s="100"/>
      <c r="FG37" s="100"/>
      <c r="FH37" s="17"/>
      <c r="FI37" s="17"/>
      <c r="FJ37" s="17"/>
      <c r="FK37" s="17"/>
      <c r="FL37" s="100"/>
      <c r="FM37" s="100"/>
      <c r="FN37" s="100"/>
      <c r="FO37" s="100"/>
      <c r="FP37" s="18"/>
    </row>
    <row r="38" spans="2:172" ht="18">
      <c r="B38" s="4">
        <f>$B$63</f>
        <v>0</v>
      </c>
      <c r="C38" s="17"/>
      <c r="D38" s="17"/>
      <c r="E38" s="17"/>
      <c r="F38" s="17"/>
      <c r="G38" s="100"/>
      <c r="H38" s="100"/>
      <c r="I38" s="100"/>
      <c r="J38" s="100"/>
      <c r="K38" s="17"/>
      <c r="L38" s="17"/>
      <c r="M38" s="17"/>
      <c r="N38" s="17"/>
      <c r="O38" s="100"/>
      <c r="P38" s="100"/>
      <c r="Q38" s="100"/>
      <c r="R38" s="100"/>
      <c r="S38" s="18"/>
      <c r="T38" s="17"/>
      <c r="U38" s="17"/>
      <c r="V38" s="17"/>
      <c r="W38" s="17"/>
      <c r="X38" s="100"/>
      <c r="Y38" s="100"/>
      <c r="Z38" s="100"/>
      <c r="AA38" s="100"/>
      <c r="AB38" s="17"/>
      <c r="AC38" s="17"/>
      <c r="AD38" s="17"/>
      <c r="AE38" s="17"/>
      <c r="AF38" s="100"/>
      <c r="AG38" s="100"/>
      <c r="AH38" s="100"/>
      <c r="AI38" s="100"/>
      <c r="AJ38" s="18"/>
      <c r="AK38" s="17"/>
      <c r="AL38" s="17"/>
      <c r="AM38" s="17"/>
      <c r="AN38" s="17"/>
      <c r="AO38" s="100"/>
      <c r="AP38" s="100"/>
      <c r="AQ38" s="100"/>
      <c r="AR38" s="100"/>
      <c r="AS38" s="17"/>
      <c r="AT38" s="17"/>
      <c r="AU38" s="17"/>
      <c r="AV38" s="17"/>
      <c r="AW38" s="100"/>
      <c r="AX38" s="100"/>
      <c r="AY38" s="100"/>
      <c r="AZ38" s="100"/>
      <c r="BA38" s="18"/>
      <c r="BB38" s="17"/>
      <c r="BC38" s="17"/>
      <c r="BD38" s="17"/>
      <c r="BE38" s="17"/>
      <c r="BF38" s="100"/>
      <c r="BG38" s="100"/>
      <c r="BH38" s="100"/>
      <c r="BI38" s="100"/>
      <c r="BJ38" s="17"/>
      <c r="BK38" s="17"/>
      <c r="BL38" s="17"/>
      <c r="BM38" s="17"/>
      <c r="BN38" s="100"/>
      <c r="BO38" s="100"/>
      <c r="BP38" s="100"/>
      <c r="BQ38" s="100"/>
      <c r="BR38" s="18"/>
      <c r="BS38" s="17"/>
      <c r="BT38" s="17"/>
      <c r="BU38" s="17"/>
      <c r="BV38" s="17"/>
      <c r="BW38" s="100"/>
      <c r="BX38" s="100"/>
      <c r="BY38" s="100"/>
      <c r="BZ38" s="100"/>
      <c r="CA38" s="17"/>
      <c r="CB38" s="17"/>
      <c r="CC38" s="17"/>
      <c r="CD38" s="17"/>
      <c r="CE38" s="100"/>
      <c r="CF38" s="100"/>
      <c r="CG38" s="100"/>
      <c r="CH38" s="100"/>
      <c r="CI38" s="18"/>
      <c r="CJ38" s="17"/>
      <c r="CK38" s="17"/>
      <c r="CL38" s="17"/>
      <c r="CM38" s="17"/>
      <c r="CN38" s="100"/>
      <c r="CO38" s="100"/>
      <c r="CP38" s="100"/>
      <c r="CQ38" s="100"/>
      <c r="CR38" s="17"/>
      <c r="CS38" s="17"/>
      <c r="CT38" s="17"/>
      <c r="CU38" s="17"/>
      <c r="CV38" s="100"/>
      <c r="CW38" s="100"/>
      <c r="CX38" s="100"/>
      <c r="CY38" s="100"/>
      <c r="CZ38" s="18"/>
      <c r="DA38" s="17"/>
      <c r="DB38" s="17"/>
      <c r="DC38" s="17"/>
      <c r="DD38" s="17"/>
      <c r="DE38" s="100"/>
      <c r="DF38" s="100"/>
      <c r="DG38" s="100"/>
      <c r="DH38" s="100"/>
      <c r="DI38" s="17"/>
      <c r="DJ38" s="17"/>
      <c r="DK38" s="17"/>
      <c r="DL38" s="17"/>
      <c r="DM38" s="100"/>
      <c r="DN38" s="100"/>
      <c r="DO38" s="100"/>
      <c r="DP38" s="100"/>
      <c r="DQ38" s="18"/>
      <c r="DR38" s="17"/>
      <c r="DS38" s="17"/>
      <c r="DT38" s="17"/>
      <c r="DU38" s="17"/>
      <c r="DV38" s="100"/>
      <c r="DW38" s="100"/>
      <c r="DX38" s="100"/>
      <c r="DY38" s="100"/>
      <c r="DZ38" s="17"/>
      <c r="EA38" s="17"/>
      <c r="EB38" s="17"/>
      <c r="EC38" s="17"/>
      <c r="ED38" s="100"/>
      <c r="EE38" s="100"/>
      <c r="EF38" s="100"/>
      <c r="EG38" s="100"/>
      <c r="EH38" s="18"/>
      <c r="EI38" s="17"/>
      <c r="EJ38" s="17"/>
      <c r="EK38" s="17"/>
      <c r="EL38" s="17"/>
      <c r="EM38" s="100"/>
      <c r="EN38" s="100"/>
      <c r="EO38" s="100"/>
      <c r="EP38" s="100"/>
      <c r="EQ38" s="17"/>
      <c r="ER38" s="17"/>
      <c r="ES38" s="17"/>
      <c r="ET38" s="17"/>
      <c r="EU38" s="100"/>
      <c r="EV38" s="100"/>
      <c r="EW38" s="100"/>
      <c r="EX38" s="100"/>
      <c r="EY38" s="18"/>
      <c r="EZ38" s="17"/>
      <c r="FA38" s="17"/>
      <c r="FB38" s="17"/>
      <c r="FC38" s="17"/>
      <c r="FD38" s="100"/>
      <c r="FE38" s="100"/>
      <c r="FF38" s="100"/>
      <c r="FG38" s="100"/>
      <c r="FH38" s="17"/>
      <c r="FI38" s="17"/>
      <c r="FJ38" s="17"/>
      <c r="FK38" s="17"/>
      <c r="FL38" s="100"/>
      <c r="FM38" s="100"/>
      <c r="FN38" s="100"/>
      <c r="FO38" s="100"/>
      <c r="FP38" s="18"/>
    </row>
    <row r="39" spans="2:172" ht="18">
      <c r="B39" s="4">
        <f>$B$64</f>
        <v>0</v>
      </c>
      <c r="C39" s="17"/>
      <c r="D39" s="17"/>
      <c r="E39" s="17"/>
      <c r="F39" s="17"/>
      <c r="G39" s="100"/>
      <c r="H39" s="100"/>
      <c r="I39" s="100"/>
      <c r="J39" s="100"/>
      <c r="K39" s="17"/>
      <c r="L39" s="17"/>
      <c r="M39" s="17"/>
      <c r="N39" s="17"/>
      <c r="O39" s="100"/>
      <c r="P39" s="100"/>
      <c r="Q39" s="100"/>
      <c r="R39" s="100"/>
      <c r="S39" s="18"/>
      <c r="T39" s="17"/>
      <c r="U39" s="17"/>
      <c r="V39" s="17"/>
      <c r="W39" s="17"/>
      <c r="X39" s="100"/>
      <c r="Y39" s="100"/>
      <c r="Z39" s="100"/>
      <c r="AA39" s="100"/>
      <c r="AB39" s="17"/>
      <c r="AC39" s="17"/>
      <c r="AD39" s="17"/>
      <c r="AE39" s="17"/>
      <c r="AF39" s="100"/>
      <c r="AG39" s="100"/>
      <c r="AH39" s="100"/>
      <c r="AI39" s="100"/>
      <c r="AJ39" s="18"/>
      <c r="AK39" s="17"/>
      <c r="AL39" s="17"/>
      <c r="AM39" s="17"/>
      <c r="AN39" s="17"/>
      <c r="AO39" s="100"/>
      <c r="AP39" s="100"/>
      <c r="AQ39" s="100"/>
      <c r="AR39" s="100"/>
      <c r="AS39" s="17"/>
      <c r="AT39" s="17"/>
      <c r="AU39" s="17"/>
      <c r="AV39" s="17"/>
      <c r="AW39" s="100"/>
      <c r="AX39" s="100"/>
      <c r="AY39" s="100"/>
      <c r="AZ39" s="100"/>
      <c r="BA39" s="18"/>
      <c r="BB39" s="17"/>
      <c r="BC39" s="17"/>
      <c r="BD39" s="17"/>
      <c r="BE39" s="17"/>
      <c r="BF39" s="100"/>
      <c r="BG39" s="100"/>
      <c r="BH39" s="100"/>
      <c r="BI39" s="100"/>
      <c r="BJ39" s="17"/>
      <c r="BK39" s="17"/>
      <c r="BL39" s="17"/>
      <c r="BM39" s="17"/>
      <c r="BN39" s="100"/>
      <c r="BO39" s="100"/>
      <c r="BP39" s="100"/>
      <c r="BQ39" s="100"/>
      <c r="BR39" s="18"/>
      <c r="BS39" s="17"/>
      <c r="BT39" s="17"/>
      <c r="BU39" s="17"/>
      <c r="BV39" s="17"/>
      <c r="BW39" s="100"/>
      <c r="BX39" s="100"/>
      <c r="BY39" s="100"/>
      <c r="BZ39" s="100"/>
      <c r="CA39" s="17"/>
      <c r="CB39" s="17"/>
      <c r="CC39" s="17"/>
      <c r="CD39" s="17"/>
      <c r="CE39" s="100"/>
      <c r="CF39" s="100"/>
      <c r="CG39" s="100"/>
      <c r="CH39" s="100"/>
      <c r="CI39" s="18"/>
      <c r="CJ39" s="17"/>
      <c r="CK39" s="17"/>
      <c r="CL39" s="17"/>
      <c r="CM39" s="17"/>
      <c r="CN39" s="100"/>
      <c r="CO39" s="100"/>
      <c r="CP39" s="100"/>
      <c r="CQ39" s="100"/>
      <c r="CR39" s="17"/>
      <c r="CS39" s="17"/>
      <c r="CT39" s="17"/>
      <c r="CU39" s="17"/>
      <c r="CV39" s="100"/>
      <c r="CW39" s="100"/>
      <c r="CX39" s="100"/>
      <c r="CY39" s="100"/>
      <c r="CZ39" s="18"/>
      <c r="DA39" s="17"/>
      <c r="DB39" s="17"/>
      <c r="DC39" s="17"/>
      <c r="DD39" s="17"/>
      <c r="DE39" s="100"/>
      <c r="DF39" s="100"/>
      <c r="DG39" s="100"/>
      <c r="DH39" s="100"/>
      <c r="DI39" s="17"/>
      <c r="DJ39" s="17"/>
      <c r="DK39" s="17"/>
      <c r="DL39" s="17"/>
      <c r="DM39" s="100"/>
      <c r="DN39" s="100"/>
      <c r="DO39" s="100"/>
      <c r="DP39" s="100"/>
      <c r="DQ39" s="18"/>
      <c r="DR39" s="17"/>
      <c r="DS39" s="17"/>
      <c r="DT39" s="17"/>
      <c r="DU39" s="17"/>
      <c r="DV39" s="100"/>
      <c r="DW39" s="100"/>
      <c r="DX39" s="100"/>
      <c r="DY39" s="100"/>
      <c r="DZ39" s="17"/>
      <c r="EA39" s="17"/>
      <c r="EB39" s="17"/>
      <c r="EC39" s="17"/>
      <c r="ED39" s="100"/>
      <c r="EE39" s="100"/>
      <c r="EF39" s="100"/>
      <c r="EG39" s="100"/>
      <c r="EH39" s="18"/>
      <c r="EI39" s="17"/>
      <c r="EJ39" s="17"/>
      <c r="EK39" s="17"/>
      <c r="EL39" s="17"/>
      <c r="EM39" s="100"/>
      <c r="EN39" s="100"/>
      <c r="EO39" s="100"/>
      <c r="EP39" s="100"/>
      <c r="EQ39" s="17"/>
      <c r="ER39" s="17"/>
      <c r="ES39" s="17"/>
      <c r="ET39" s="17"/>
      <c r="EU39" s="100"/>
      <c r="EV39" s="100"/>
      <c r="EW39" s="100"/>
      <c r="EX39" s="100"/>
      <c r="EY39" s="18"/>
      <c r="EZ39" s="17"/>
      <c r="FA39" s="17"/>
      <c r="FB39" s="17"/>
      <c r="FC39" s="17"/>
      <c r="FD39" s="100"/>
      <c r="FE39" s="100"/>
      <c r="FF39" s="100"/>
      <c r="FG39" s="100"/>
      <c r="FH39" s="17"/>
      <c r="FI39" s="17"/>
      <c r="FJ39" s="17"/>
      <c r="FK39" s="17"/>
      <c r="FL39" s="100"/>
      <c r="FM39" s="100"/>
      <c r="FN39" s="100"/>
      <c r="FO39" s="100"/>
      <c r="FP39" s="18"/>
    </row>
    <row r="41" spans="2:172">
      <c r="B41" s="4" t="s">
        <v>23</v>
      </c>
      <c r="C41" s="122">
        <f>$C$55</f>
        <v>1</v>
      </c>
      <c r="D41" s="123"/>
      <c r="E41" s="123"/>
      <c r="F41" s="123"/>
      <c r="G41" s="123"/>
      <c r="H41" s="123"/>
      <c r="I41" s="123"/>
      <c r="J41" s="123"/>
      <c r="K41" s="123"/>
      <c r="L41" s="123"/>
      <c r="M41" s="123"/>
      <c r="N41" s="123"/>
      <c r="O41" s="123"/>
      <c r="P41" s="123"/>
      <c r="Q41" s="123"/>
      <c r="R41" s="123"/>
      <c r="S41" s="9"/>
      <c r="T41" s="122">
        <f>$C$56</f>
        <v>2</v>
      </c>
      <c r="U41" s="123"/>
      <c r="V41" s="123"/>
      <c r="W41" s="123"/>
      <c r="X41" s="123"/>
      <c r="Y41" s="123"/>
      <c r="Z41" s="123"/>
      <c r="AA41" s="123"/>
      <c r="AB41" s="123"/>
      <c r="AC41" s="123"/>
      <c r="AD41" s="123"/>
      <c r="AE41" s="123"/>
      <c r="AF41" s="123"/>
      <c r="AG41" s="123"/>
      <c r="AH41" s="123"/>
      <c r="AI41" s="124"/>
      <c r="AJ41" s="26"/>
      <c r="AK41" s="122">
        <f>$C$57</f>
        <v>3</v>
      </c>
      <c r="AL41" s="123"/>
      <c r="AM41" s="123"/>
      <c r="AN41" s="123"/>
      <c r="AO41" s="123"/>
      <c r="AP41" s="123"/>
      <c r="AQ41" s="123"/>
      <c r="AR41" s="123"/>
      <c r="AS41" s="123"/>
      <c r="AT41" s="123"/>
      <c r="AU41" s="123"/>
      <c r="AV41" s="123"/>
      <c r="AW41" s="123"/>
      <c r="AX41" s="123"/>
      <c r="AY41" s="123"/>
      <c r="AZ41" s="124"/>
      <c r="BA41" s="9"/>
      <c r="BB41" s="122">
        <f>$C$58</f>
        <v>4</v>
      </c>
      <c r="BC41" s="123"/>
      <c r="BD41" s="123"/>
      <c r="BE41" s="123"/>
      <c r="BF41" s="123"/>
      <c r="BG41" s="123"/>
      <c r="BH41" s="123"/>
      <c r="BI41" s="123"/>
      <c r="BJ41" s="123"/>
      <c r="BK41" s="123"/>
      <c r="BL41" s="123"/>
      <c r="BM41" s="123"/>
      <c r="BN41" s="123"/>
      <c r="BO41" s="123"/>
      <c r="BP41" s="123"/>
      <c r="BQ41" s="124"/>
      <c r="BR41" s="10"/>
      <c r="BS41" s="122">
        <f>$C$59</f>
        <v>5</v>
      </c>
      <c r="BT41" s="123"/>
      <c r="BU41" s="123"/>
      <c r="BV41" s="123"/>
      <c r="BW41" s="123"/>
      <c r="BX41" s="123"/>
      <c r="BY41" s="123"/>
      <c r="BZ41" s="123"/>
      <c r="CA41" s="123"/>
      <c r="CB41" s="123"/>
      <c r="CC41" s="123"/>
      <c r="CD41" s="123"/>
      <c r="CE41" s="123"/>
      <c r="CF41" s="123"/>
      <c r="CG41" s="123"/>
      <c r="CH41" s="124"/>
      <c r="CI41" s="10"/>
      <c r="CJ41" s="122">
        <f>$C$60</f>
        <v>6</v>
      </c>
      <c r="CK41" s="123"/>
      <c r="CL41" s="123"/>
      <c r="CM41" s="123"/>
      <c r="CN41" s="123"/>
      <c r="CO41" s="123"/>
      <c r="CP41" s="123"/>
      <c r="CQ41" s="123"/>
      <c r="CR41" s="123"/>
      <c r="CS41" s="123"/>
      <c r="CT41" s="123"/>
      <c r="CU41" s="123"/>
      <c r="CV41" s="123"/>
      <c r="CW41" s="123"/>
      <c r="CX41" s="123"/>
      <c r="CY41" s="124"/>
      <c r="CZ41" s="10"/>
      <c r="DA41" s="122">
        <f>$C$61</f>
        <v>11</v>
      </c>
      <c r="DB41" s="123"/>
      <c r="DC41" s="123"/>
      <c r="DD41" s="123"/>
      <c r="DE41" s="123"/>
      <c r="DF41" s="123"/>
      <c r="DG41" s="123"/>
      <c r="DH41" s="123"/>
      <c r="DI41" s="123"/>
      <c r="DJ41" s="123"/>
      <c r="DK41" s="123"/>
      <c r="DL41" s="123"/>
      <c r="DM41" s="123"/>
      <c r="DN41" s="123"/>
      <c r="DO41" s="123"/>
      <c r="DP41" s="124"/>
      <c r="DQ41" s="10"/>
      <c r="DR41" s="122">
        <f>$C$62</f>
        <v>12</v>
      </c>
      <c r="DS41" s="123"/>
      <c r="DT41" s="123"/>
      <c r="DU41" s="123"/>
      <c r="DV41" s="123"/>
      <c r="DW41" s="123"/>
      <c r="DX41" s="123"/>
      <c r="DY41" s="123"/>
      <c r="DZ41" s="123"/>
      <c r="EA41" s="123"/>
      <c r="EB41" s="123"/>
      <c r="EC41" s="123"/>
      <c r="ED41" s="123"/>
      <c r="EE41" s="123"/>
      <c r="EF41" s="123"/>
      <c r="EG41" s="124"/>
      <c r="EH41" s="10"/>
      <c r="EI41" s="122">
        <f>$C$63</f>
        <v>13</v>
      </c>
      <c r="EJ41" s="123"/>
      <c r="EK41" s="123"/>
      <c r="EL41" s="123"/>
      <c r="EM41" s="123"/>
      <c r="EN41" s="123"/>
      <c r="EO41" s="123"/>
      <c r="EP41" s="123"/>
      <c r="EQ41" s="123"/>
      <c r="ER41" s="123"/>
      <c r="ES41" s="123"/>
      <c r="ET41" s="123"/>
      <c r="EU41" s="123"/>
      <c r="EV41" s="123"/>
      <c r="EW41" s="123"/>
      <c r="EX41" s="124"/>
      <c r="EY41" s="10"/>
      <c r="EZ41" s="122">
        <f>$C$64</f>
        <v>16</v>
      </c>
      <c r="FA41" s="123"/>
      <c r="FB41" s="123"/>
      <c r="FC41" s="123"/>
      <c r="FD41" s="123"/>
      <c r="FE41" s="123"/>
      <c r="FF41" s="123"/>
      <c r="FG41" s="123"/>
      <c r="FH41" s="123"/>
      <c r="FI41" s="123"/>
      <c r="FJ41" s="123"/>
      <c r="FK41" s="123"/>
      <c r="FL41" s="123"/>
      <c r="FM41" s="123"/>
      <c r="FN41" s="123"/>
      <c r="FO41" s="124"/>
    </row>
    <row r="42" spans="2:172">
      <c r="B42" s="4"/>
      <c r="C42" s="19" t="str">
        <f>$E$55</f>
        <v>kWh-No-No</v>
      </c>
      <c r="D42" s="19" t="str">
        <f>$E$56</f>
        <v>Therms-No-No</v>
      </c>
      <c r="E42" s="19" t="str">
        <f>$E$57</f>
        <v>Btu-No-No</v>
      </c>
      <c r="F42" s="19" t="str">
        <f>$E$58</f>
        <v>Tons-No-No</v>
      </c>
      <c r="G42" s="19" t="str">
        <f>$E$59</f>
        <v>kWh-No-Yes</v>
      </c>
      <c r="H42" s="19" t="str">
        <f>$E$60</f>
        <v>Therms-No-Yes</v>
      </c>
      <c r="I42" s="19" t="str">
        <f>$E$61</f>
        <v>Btu-No-Yes</v>
      </c>
      <c r="J42" s="19" t="str">
        <f>$E$62</f>
        <v>Tons-No-Yes</v>
      </c>
      <c r="K42" s="19" t="str">
        <f>$E$63</f>
        <v>kWh-Yes-No</v>
      </c>
      <c r="L42" s="19" t="str">
        <f>$E$64</f>
        <v>Therms-Yes-No</v>
      </c>
      <c r="M42" s="19" t="str">
        <f>$E$65</f>
        <v>Btu-Yes-No</v>
      </c>
      <c r="N42" s="19" t="str">
        <f>$E$66</f>
        <v>Tons-Yes-No</v>
      </c>
      <c r="O42" s="19" t="str">
        <f>$E$67</f>
        <v>kWh-Yes-Yes</v>
      </c>
      <c r="P42" s="19" t="str">
        <f>$E$68</f>
        <v>Therms-Yes-Yes</v>
      </c>
      <c r="Q42" s="19" t="str">
        <f>$E$69</f>
        <v>Btu-Yes-Yes</v>
      </c>
      <c r="R42" s="19" t="str">
        <f>$E$70</f>
        <v>Tons-Yes-Yes</v>
      </c>
      <c r="S42" s="9"/>
      <c r="T42" s="19" t="str">
        <f>$E$55</f>
        <v>kWh-No-No</v>
      </c>
      <c r="U42" s="19" t="str">
        <f>$E$56</f>
        <v>Therms-No-No</v>
      </c>
      <c r="V42" s="19" t="str">
        <f>$E$57</f>
        <v>Btu-No-No</v>
      </c>
      <c r="W42" s="19" t="str">
        <f>$E$58</f>
        <v>Tons-No-No</v>
      </c>
      <c r="X42" s="19" t="str">
        <f>$E$59</f>
        <v>kWh-No-Yes</v>
      </c>
      <c r="Y42" s="19" t="str">
        <f>$E$60</f>
        <v>Therms-No-Yes</v>
      </c>
      <c r="Z42" s="19" t="str">
        <f>$E$61</f>
        <v>Btu-No-Yes</v>
      </c>
      <c r="AA42" s="19" t="str">
        <f>$E$62</f>
        <v>Tons-No-Yes</v>
      </c>
      <c r="AB42" s="19" t="str">
        <f>$E$63</f>
        <v>kWh-Yes-No</v>
      </c>
      <c r="AC42" s="19" t="str">
        <f>$E$64</f>
        <v>Therms-Yes-No</v>
      </c>
      <c r="AD42" s="19" t="str">
        <f>$E$65</f>
        <v>Btu-Yes-No</v>
      </c>
      <c r="AE42" s="19" t="str">
        <f>$E$66</f>
        <v>Tons-Yes-No</v>
      </c>
      <c r="AF42" s="19" t="str">
        <f>$E$67</f>
        <v>kWh-Yes-Yes</v>
      </c>
      <c r="AG42" s="19" t="str">
        <f>$E$68</f>
        <v>Therms-Yes-Yes</v>
      </c>
      <c r="AH42" s="19" t="str">
        <f>$E$69</f>
        <v>Btu-Yes-Yes</v>
      </c>
      <c r="AI42" s="19" t="str">
        <f>$E$70</f>
        <v>Tons-Yes-Yes</v>
      </c>
      <c r="AJ42" s="9"/>
      <c r="AK42" s="19" t="str">
        <f>$E$55</f>
        <v>kWh-No-No</v>
      </c>
      <c r="AL42" s="19" t="str">
        <f>$E$56</f>
        <v>Therms-No-No</v>
      </c>
      <c r="AM42" s="19" t="str">
        <f>$E$57</f>
        <v>Btu-No-No</v>
      </c>
      <c r="AN42" s="19" t="str">
        <f>$E$58</f>
        <v>Tons-No-No</v>
      </c>
      <c r="AO42" s="19" t="str">
        <f>$E$59</f>
        <v>kWh-No-Yes</v>
      </c>
      <c r="AP42" s="19" t="str">
        <f>$E$60</f>
        <v>Therms-No-Yes</v>
      </c>
      <c r="AQ42" s="19" t="str">
        <f>$E$61</f>
        <v>Btu-No-Yes</v>
      </c>
      <c r="AR42" s="19" t="str">
        <f>$E$62</f>
        <v>Tons-No-Yes</v>
      </c>
      <c r="AS42" s="19" t="str">
        <f>$E$63</f>
        <v>kWh-Yes-No</v>
      </c>
      <c r="AT42" s="19" t="str">
        <f>$E$64</f>
        <v>Therms-Yes-No</v>
      </c>
      <c r="AU42" s="19" t="str">
        <f>$E$65</f>
        <v>Btu-Yes-No</v>
      </c>
      <c r="AV42" s="19" t="str">
        <f>$E$66</f>
        <v>Tons-Yes-No</v>
      </c>
      <c r="AW42" s="19" t="str">
        <f>$E$67</f>
        <v>kWh-Yes-Yes</v>
      </c>
      <c r="AX42" s="19" t="str">
        <f>$E$68</f>
        <v>Therms-Yes-Yes</v>
      </c>
      <c r="AY42" s="19" t="str">
        <f>$E$69</f>
        <v>Btu-Yes-Yes</v>
      </c>
      <c r="AZ42" s="19" t="str">
        <f>$E$70</f>
        <v>Tons-Yes-Yes</v>
      </c>
      <c r="BA42" s="9"/>
      <c r="BB42" s="19" t="str">
        <f>$E$55</f>
        <v>kWh-No-No</v>
      </c>
      <c r="BC42" s="19" t="str">
        <f>$E$56</f>
        <v>Therms-No-No</v>
      </c>
      <c r="BD42" s="19" t="str">
        <f>$E$57</f>
        <v>Btu-No-No</v>
      </c>
      <c r="BE42" s="19" t="str">
        <f>$E$58</f>
        <v>Tons-No-No</v>
      </c>
      <c r="BF42" s="19" t="str">
        <f>$E$59</f>
        <v>kWh-No-Yes</v>
      </c>
      <c r="BG42" s="19" t="str">
        <f>$E$60</f>
        <v>Therms-No-Yes</v>
      </c>
      <c r="BH42" s="19" t="str">
        <f>$E$61</f>
        <v>Btu-No-Yes</v>
      </c>
      <c r="BI42" s="19" t="str">
        <f>$E$62</f>
        <v>Tons-No-Yes</v>
      </c>
      <c r="BJ42" s="19" t="str">
        <f>$E$63</f>
        <v>kWh-Yes-No</v>
      </c>
      <c r="BK42" s="19" t="str">
        <f>$E$64</f>
        <v>Therms-Yes-No</v>
      </c>
      <c r="BL42" s="19" t="str">
        <f>$E$65</f>
        <v>Btu-Yes-No</v>
      </c>
      <c r="BM42" s="19" t="str">
        <f>$E$66</f>
        <v>Tons-Yes-No</v>
      </c>
      <c r="BN42" s="19" t="str">
        <f>$E$67</f>
        <v>kWh-Yes-Yes</v>
      </c>
      <c r="BO42" s="19" t="str">
        <f>$E$68</f>
        <v>Therms-Yes-Yes</v>
      </c>
      <c r="BP42" s="19" t="str">
        <f>$E$69</f>
        <v>Btu-Yes-Yes</v>
      </c>
      <c r="BQ42" s="19" t="str">
        <f>$E$70</f>
        <v>Tons-Yes-Yes</v>
      </c>
      <c r="BR42" s="9"/>
      <c r="BS42" s="19" t="str">
        <f>$E$55</f>
        <v>kWh-No-No</v>
      </c>
      <c r="BT42" s="19" t="str">
        <f>$E$56</f>
        <v>Therms-No-No</v>
      </c>
      <c r="BU42" s="19" t="str">
        <f>$E$57</f>
        <v>Btu-No-No</v>
      </c>
      <c r="BV42" s="19" t="str">
        <f>$E$58</f>
        <v>Tons-No-No</v>
      </c>
      <c r="BW42" s="19" t="str">
        <f>$E$59</f>
        <v>kWh-No-Yes</v>
      </c>
      <c r="BX42" s="19" t="str">
        <f>$E$60</f>
        <v>Therms-No-Yes</v>
      </c>
      <c r="BY42" s="19" t="str">
        <f>$E$61</f>
        <v>Btu-No-Yes</v>
      </c>
      <c r="BZ42" s="19" t="str">
        <f>$E$62</f>
        <v>Tons-No-Yes</v>
      </c>
      <c r="CA42" s="19" t="str">
        <f>$E$63</f>
        <v>kWh-Yes-No</v>
      </c>
      <c r="CB42" s="19" t="str">
        <f>$E$64</f>
        <v>Therms-Yes-No</v>
      </c>
      <c r="CC42" s="19" t="str">
        <f>$E$65</f>
        <v>Btu-Yes-No</v>
      </c>
      <c r="CD42" s="19" t="str">
        <f>$E$66</f>
        <v>Tons-Yes-No</v>
      </c>
      <c r="CE42" s="19" t="str">
        <f>$E$67</f>
        <v>kWh-Yes-Yes</v>
      </c>
      <c r="CF42" s="19" t="str">
        <f>$E$68</f>
        <v>Therms-Yes-Yes</v>
      </c>
      <c r="CG42" s="19" t="str">
        <f>$E$69</f>
        <v>Btu-Yes-Yes</v>
      </c>
      <c r="CH42" s="19" t="str">
        <f>$E$70</f>
        <v>Tons-Yes-Yes</v>
      </c>
      <c r="CI42" s="9"/>
      <c r="CJ42" s="19" t="str">
        <f>$E$55</f>
        <v>kWh-No-No</v>
      </c>
      <c r="CK42" s="19" t="str">
        <f>$E$56</f>
        <v>Therms-No-No</v>
      </c>
      <c r="CL42" s="19" t="str">
        <f>$E$57</f>
        <v>Btu-No-No</v>
      </c>
      <c r="CM42" s="19" t="str">
        <f>$E$58</f>
        <v>Tons-No-No</v>
      </c>
      <c r="CN42" s="19" t="str">
        <f>$E$59</f>
        <v>kWh-No-Yes</v>
      </c>
      <c r="CO42" s="19" t="str">
        <f>$E$60</f>
        <v>Therms-No-Yes</v>
      </c>
      <c r="CP42" s="19" t="str">
        <f>$E$61</f>
        <v>Btu-No-Yes</v>
      </c>
      <c r="CQ42" s="19" t="str">
        <f>$E$62</f>
        <v>Tons-No-Yes</v>
      </c>
      <c r="CR42" s="19" t="str">
        <f>$E$63</f>
        <v>kWh-Yes-No</v>
      </c>
      <c r="CS42" s="19" t="str">
        <f>$E$64</f>
        <v>Therms-Yes-No</v>
      </c>
      <c r="CT42" s="19" t="str">
        <f>$E$65</f>
        <v>Btu-Yes-No</v>
      </c>
      <c r="CU42" s="19" t="str">
        <f>$E$66</f>
        <v>Tons-Yes-No</v>
      </c>
      <c r="CV42" s="19" t="str">
        <f>$E$67</f>
        <v>kWh-Yes-Yes</v>
      </c>
      <c r="CW42" s="19" t="str">
        <f>$E$68</f>
        <v>Therms-Yes-Yes</v>
      </c>
      <c r="CX42" s="19" t="str">
        <f>$E$69</f>
        <v>Btu-Yes-Yes</v>
      </c>
      <c r="CY42" s="19" t="str">
        <f>$E$70</f>
        <v>Tons-Yes-Yes</v>
      </c>
      <c r="CZ42" s="9"/>
      <c r="DA42" s="19" t="str">
        <f>$E$55</f>
        <v>kWh-No-No</v>
      </c>
      <c r="DB42" s="19" t="str">
        <f>$E$56</f>
        <v>Therms-No-No</v>
      </c>
      <c r="DC42" s="19" t="str">
        <f>$E$57</f>
        <v>Btu-No-No</v>
      </c>
      <c r="DD42" s="19" t="str">
        <f>$E$58</f>
        <v>Tons-No-No</v>
      </c>
      <c r="DE42" s="19" t="str">
        <f>$E$59</f>
        <v>kWh-No-Yes</v>
      </c>
      <c r="DF42" s="19" t="str">
        <f>$E$60</f>
        <v>Therms-No-Yes</v>
      </c>
      <c r="DG42" s="19" t="str">
        <f>$E$61</f>
        <v>Btu-No-Yes</v>
      </c>
      <c r="DH42" s="19" t="str">
        <f>$E$62</f>
        <v>Tons-No-Yes</v>
      </c>
      <c r="DI42" s="19" t="str">
        <f>$E$63</f>
        <v>kWh-Yes-No</v>
      </c>
      <c r="DJ42" s="19" t="str">
        <f>$E$64</f>
        <v>Therms-Yes-No</v>
      </c>
      <c r="DK42" s="19" t="str">
        <f>$E$65</f>
        <v>Btu-Yes-No</v>
      </c>
      <c r="DL42" s="19" t="str">
        <f>$E$66</f>
        <v>Tons-Yes-No</v>
      </c>
      <c r="DM42" s="19" t="str">
        <f>$E$67</f>
        <v>kWh-Yes-Yes</v>
      </c>
      <c r="DN42" s="19" t="str">
        <f>$E$68</f>
        <v>Therms-Yes-Yes</v>
      </c>
      <c r="DO42" s="19" t="str">
        <f>$E$69</f>
        <v>Btu-Yes-Yes</v>
      </c>
      <c r="DP42" s="19" t="str">
        <f>$E$70</f>
        <v>Tons-Yes-Yes</v>
      </c>
      <c r="DQ42" s="9"/>
      <c r="DR42" s="19" t="str">
        <f>$E$55</f>
        <v>kWh-No-No</v>
      </c>
      <c r="DS42" s="19" t="str">
        <f>$E$56</f>
        <v>Therms-No-No</v>
      </c>
      <c r="DT42" s="19" t="str">
        <f>$E$57</f>
        <v>Btu-No-No</v>
      </c>
      <c r="DU42" s="19" t="str">
        <f>$E$58</f>
        <v>Tons-No-No</v>
      </c>
      <c r="DV42" s="19" t="str">
        <f>$E$59</f>
        <v>kWh-No-Yes</v>
      </c>
      <c r="DW42" s="19" t="str">
        <f>$E$60</f>
        <v>Therms-No-Yes</v>
      </c>
      <c r="DX42" s="19" t="str">
        <f>$E$61</f>
        <v>Btu-No-Yes</v>
      </c>
      <c r="DY42" s="19" t="str">
        <f>$E$62</f>
        <v>Tons-No-Yes</v>
      </c>
      <c r="DZ42" s="19" t="str">
        <f>$E$63</f>
        <v>kWh-Yes-No</v>
      </c>
      <c r="EA42" s="19" t="str">
        <f>$E$64</f>
        <v>Therms-Yes-No</v>
      </c>
      <c r="EB42" s="19" t="str">
        <f>$E$65</f>
        <v>Btu-Yes-No</v>
      </c>
      <c r="EC42" s="19" t="str">
        <f>$E$66</f>
        <v>Tons-Yes-No</v>
      </c>
      <c r="ED42" s="19" t="str">
        <f>$E$67</f>
        <v>kWh-Yes-Yes</v>
      </c>
      <c r="EE42" s="19" t="str">
        <f>$E$68</f>
        <v>Therms-Yes-Yes</v>
      </c>
      <c r="EF42" s="19" t="str">
        <f>$E$69</f>
        <v>Btu-Yes-Yes</v>
      </c>
      <c r="EG42" s="19" t="str">
        <f>$E$70</f>
        <v>Tons-Yes-Yes</v>
      </c>
      <c r="EH42" s="9"/>
      <c r="EI42" s="19" t="str">
        <f>$E$55</f>
        <v>kWh-No-No</v>
      </c>
      <c r="EJ42" s="19" t="str">
        <f>$E$56</f>
        <v>Therms-No-No</v>
      </c>
      <c r="EK42" s="19" t="str">
        <f>$E$57</f>
        <v>Btu-No-No</v>
      </c>
      <c r="EL42" s="19" t="str">
        <f>$E$58</f>
        <v>Tons-No-No</v>
      </c>
      <c r="EM42" s="19" t="str">
        <f>$E$59</f>
        <v>kWh-No-Yes</v>
      </c>
      <c r="EN42" s="19" t="str">
        <f>$E$60</f>
        <v>Therms-No-Yes</v>
      </c>
      <c r="EO42" s="19" t="str">
        <f>$E$61</f>
        <v>Btu-No-Yes</v>
      </c>
      <c r="EP42" s="19" t="str">
        <f>$E$62</f>
        <v>Tons-No-Yes</v>
      </c>
      <c r="EQ42" s="19" t="str">
        <f>$E$63</f>
        <v>kWh-Yes-No</v>
      </c>
      <c r="ER42" s="19" t="str">
        <f>$E$64</f>
        <v>Therms-Yes-No</v>
      </c>
      <c r="ES42" s="19" t="str">
        <f>$E$65</f>
        <v>Btu-Yes-No</v>
      </c>
      <c r="ET42" s="19" t="str">
        <f>$E$66</f>
        <v>Tons-Yes-No</v>
      </c>
      <c r="EU42" s="19" t="str">
        <f>$E$67</f>
        <v>kWh-Yes-Yes</v>
      </c>
      <c r="EV42" s="19" t="str">
        <f>$E$68</f>
        <v>Therms-Yes-Yes</v>
      </c>
      <c r="EW42" s="19" t="str">
        <f>$E$69</f>
        <v>Btu-Yes-Yes</v>
      </c>
      <c r="EX42" s="19" t="str">
        <f>$E$70</f>
        <v>Tons-Yes-Yes</v>
      </c>
      <c r="EY42" s="9"/>
      <c r="EZ42" s="19" t="str">
        <f>$E$55</f>
        <v>kWh-No-No</v>
      </c>
      <c r="FA42" s="19" t="str">
        <f>$E$56</f>
        <v>Therms-No-No</v>
      </c>
      <c r="FB42" s="19" t="str">
        <f>$E$57</f>
        <v>Btu-No-No</v>
      </c>
      <c r="FC42" s="19" t="str">
        <f>$E$58</f>
        <v>Tons-No-No</v>
      </c>
      <c r="FD42" s="19" t="str">
        <f>$E$59</f>
        <v>kWh-No-Yes</v>
      </c>
      <c r="FE42" s="19" t="str">
        <f>$E$60</f>
        <v>Therms-No-Yes</v>
      </c>
      <c r="FF42" s="19" t="str">
        <f>$E$61</f>
        <v>Btu-No-Yes</v>
      </c>
      <c r="FG42" s="19" t="str">
        <f>$E$62</f>
        <v>Tons-No-Yes</v>
      </c>
      <c r="FH42" s="19" t="str">
        <f>$E$63</f>
        <v>kWh-Yes-No</v>
      </c>
      <c r="FI42" s="19" t="str">
        <f>$E$64</f>
        <v>Therms-Yes-No</v>
      </c>
      <c r="FJ42" s="19" t="str">
        <f>$E$65</f>
        <v>Btu-Yes-No</v>
      </c>
      <c r="FK42" s="19" t="str">
        <f>$E$66</f>
        <v>Tons-Yes-No</v>
      </c>
      <c r="FL42" s="19" t="str">
        <f>$E$67</f>
        <v>kWh-Yes-Yes</v>
      </c>
      <c r="FM42" s="19" t="str">
        <f>$E$68</f>
        <v>Therms-Yes-Yes</v>
      </c>
      <c r="FN42" s="19" t="str">
        <f>$E$69</f>
        <v>Btu-Yes-Yes</v>
      </c>
      <c r="FO42" s="19" t="str">
        <f>$E$70</f>
        <v>Tons-Yes-Yes</v>
      </c>
    </row>
    <row r="43" spans="2:172" ht="18">
      <c r="B43" s="4" t="str">
        <f>$B$55</f>
        <v>Central Single-Speed Heat Pump: 14 SEER, 8.7 HSPF</v>
      </c>
      <c r="C43" s="17">
        <v>10073.810412999946</v>
      </c>
      <c r="D43" s="17">
        <v>239.36270259600138</v>
      </c>
      <c r="E43" s="17">
        <v>58309.52172221378</v>
      </c>
      <c r="F43" s="17">
        <v>4.1897140783811881</v>
      </c>
      <c r="G43" s="17">
        <v>9790.9399299999732</v>
      </c>
      <c r="H43" s="17">
        <v>239.36270186600106</v>
      </c>
      <c r="I43" s="17">
        <v>57344.327959350208</v>
      </c>
      <c r="J43" s="17">
        <v>4.0737791629880382</v>
      </c>
      <c r="K43" s="17">
        <v>7835.2985713256694</v>
      </c>
      <c r="L43" s="17">
        <v>239.36270259600138</v>
      </c>
      <c r="M43" s="17">
        <v>50671.405926763313</v>
      </c>
      <c r="N43" s="17">
        <v>3.7802905077025422</v>
      </c>
      <c r="O43" s="17">
        <v>7569.6882366544214</v>
      </c>
      <c r="P43" s="17">
        <v>239.36270186600106</v>
      </c>
      <c r="Q43" s="17">
        <v>49765.106206418117</v>
      </c>
      <c r="R43" s="17">
        <v>3.6699496948321348</v>
      </c>
      <c r="S43" s="10"/>
      <c r="T43" s="17">
        <v>8833.0154100000746</v>
      </c>
      <c r="U43" s="17">
        <v>220.77958023600158</v>
      </c>
      <c r="V43" s="17">
        <v>52217.443224677809</v>
      </c>
      <c r="W43" s="17">
        <v>3.786169111673185</v>
      </c>
      <c r="X43" s="17">
        <v>8348.5613830000366</v>
      </c>
      <c r="Y43" s="17">
        <v>220.77957992600153</v>
      </c>
      <c r="Z43" s="17">
        <v>50564.418229989897</v>
      </c>
      <c r="AA43" s="17">
        <v>3.5913247717006875</v>
      </c>
      <c r="AB43" s="17">
        <v>6467.5854513281793</v>
      </c>
      <c r="AC43" s="17">
        <v>220.77958023600158</v>
      </c>
      <c r="AD43" s="17">
        <v>44146.265045495093</v>
      </c>
      <c r="AE43" s="17">
        <v>3.3165577999690767</v>
      </c>
      <c r="AF43" s="17">
        <v>6009.9341999997951</v>
      </c>
      <c r="AG43" s="17">
        <v>220.77957992600153</v>
      </c>
      <c r="AH43" s="17">
        <v>42584.694873787455</v>
      </c>
      <c r="AI43" s="22">
        <v>3.1330343696713414</v>
      </c>
      <c r="AJ43" s="10"/>
      <c r="AK43" s="17">
        <v>7380.2967580000131</v>
      </c>
      <c r="AL43" s="17">
        <v>221.20842914500193</v>
      </c>
      <c r="AM43" s="17">
        <v>47303.448694342354</v>
      </c>
      <c r="AN43" s="17">
        <v>3.3113060669578567</v>
      </c>
      <c r="AO43" s="17">
        <v>7142.1035210000146</v>
      </c>
      <c r="AP43" s="17">
        <v>221.20842929500191</v>
      </c>
      <c r="AQ43" s="17">
        <v>46490.700037645176</v>
      </c>
      <c r="AR43" s="17">
        <v>3.2174289140297718</v>
      </c>
      <c r="AS43" s="17">
        <v>5348.2136157271843</v>
      </c>
      <c r="AT43" s="17">
        <v>221.20842914500193</v>
      </c>
      <c r="AU43" s="17">
        <v>40369.69652126755</v>
      </c>
      <c r="AV43" s="17">
        <v>2.9273395084477514</v>
      </c>
      <c r="AW43" s="17">
        <v>5132.539697358794</v>
      </c>
      <c r="AX43" s="17">
        <v>221.20842929500191</v>
      </c>
      <c r="AY43" s="17">
        <v>39633.786932446026</v>
      </c>
      <c r="AZ43" s="22">
        <v>2.8415407552663949</v>
      </c>
      <c r="BA43" s="10"/>
      <c r="BB43" s="17">
        <v>8276.6506940000218</v>
      </c>
      <c r="BC43" s="17">
        <v>213.61870506500162</v>
      </c>
      <c r="BD43" s="17">
        <v>49602.961405525399</v>
      </c>
      <c r="BE43" s="17">
        <v>3.6035924350426121</v>
      </c>
      <c r="BF43" s="100">
        <v>7805.9009680000518</v>
      </c>
      <c r="BG43" s="100">
        <v>213.61870342500174</v>
      </c>
      <c r="BH43" s="100">
        <v>47996.697271451871</v>
      </c>
      <c r="BI43" s="100">
        <v>3.4080433683657203</v>
      </c>
      <c r="BJ43" s="17">
        <v>5834.2275637401544</v>
      </c>
      <c r="BK43" s="17">
        <v>213.61870506500162</v>
      </c>
      <c r="BL43" s="17">
        <v>41269.071745840498</v>
      </c>
      <c r="BM43" s="17">
        <v>3.1129426232132023</v>
      </c>
      <c r="BN43" s="17">
        <v>5365.9831787713993</v>
      </c>
      <c r="BO43" s="17">
        <v>213.61870342500174</v>
      </c>
      <c r="BP43" s="17">
        <v>39671.356186113218</v>
      </c>
      <c r="BQ43" s="22">
        <v>2.9236606290499636</v>
      </c>
      <c r="BR43" s="10"/>
      <c r="BS43" s="17">
        <v>7773.8960600000546</v>
      </c>
      <c r="BT43" s="17">
        <v>225.08339173700136</v>
      </c>
      <c r="BU43" s="17">
        <v>49033.960875868725</v>
      </c>
      <c r="BV43" s="17">
        <v>3.4558103058277974</v>
      </c>
      <c r="BW43" s="17">
        <v>7599.9176250000201</v>
      </c>
      <c r="BX43" s="17">
        <v>225.08338946700138</v>
      </c>
      <c r="BY43" s="17">
        <v>48440.321871667707</v>
      </c>
      <c r="BZ43" s="17">
        <v>3.3872736545604964</v>
      </c>
      <c r="CA43" s="17">
        <v>5706.4586707025464</v>
      </c>
      <c r="CB43" s="17">
        <v>225.08339173700136</v>
      </c>
      <c r="CC43" s="17">
        <v>41979.575062351127</v>
      </c>
      <c r="CD43" s="17">
        <v>3.0711419377896005</v>
      </c>
      <c r="CE43" s="17">
        <v>5541.8753157635238</v>
      </c>
      <c r="CF43" s="17">
        <v>225.08338946700138</v>
      </c>
      <c r="CG43" s="17">
        <v>41417.993386629489</v>
      </c>
      <c r="CH43" s="22">
        <v>3.0061857281614945</v>
      </c>
      <c r="CI43" s="10"/>
      <c r="CJ43" s="17">
        <v>6985.4100390000131</v>
      </c>
      <c r="CK43" s="17">
        <v>206.09108954500195</v>
      </c>
      <c r="CL43" s="17">
        <v>44444.305964973697</v>
      </c>
      <c r="CM43" s="17">
        <v>3.1299925372067805</v>
      </c>
      <c r="CN43" s="17">
        <v>6591.0820559999947</v>
      </c>
      <c r="CO43" s="17">
        <v>206.09108890500175</v>
      </c>
      <c r="CP43" s="17">
        <v>43098.803617059995</v>
      </c>
      <c r="CQ43" s="17">
        <v>2.9649849453836841</v>
      </c>
      <c r="CR43" s="17">
        <v>4436.4122187507819</v>
      </c>
      <c r="CS43" s="17">
        <v>206.09108954500195</v>
      </c>
      <c r="CT43" s="17">
        <v>35746.768542588485</v>
      </c>
      <c r="CU43" s="17">
        <v>2.6259254492272111</v>
      </c>
      <c r="CV43" s="17">
        <v>4028.4749522773736</v>
      </c>
      <c r="CW43" s="17">
        <v>206.09108890500175</v>
      </c>
      <c r="CX43" s="17">
        <v>34354.829414163891</v>
      </c>
      <c r="CY43" s="22">
        <v>2.4648343912708981</v>
      </c>
      <c r="CZ43" s="10"/>
      <c r="DA43" s="17">
        <v>11203.688785999966</v>
      </c>
      <c r="DB43" s="17">
        <v>202.81602818900129</v>
      </c>
      <c r="DC43" s="17">
        <v>58510.157473162057</v>
      </c>
      <c r="DD43" s="17">
        <v>4.3934710875498961</v>
      </c>
      <c r="DE43" s="17">
        <v>10592.544824999954</v>
      </c>
      <c r="DF43" s="17">
        <v>202.81602814900134</v>
      </c>
      <c r="DG43" s="17">
        <v>56424.848714075473</v>
      </c>
      <c r="DH43" s="17">
        <v>4.138138764917465</v>
      </c>
      <c r="DI43" s="17">
        <v>7633.520951215186</v>
      </c>
      <c r="DJ43" s="17">
        <v>202.81602818900129</v>
      </c>
      <c r="DK43" s="17">
        <v>46328.244997379516</v>
      </c>
      <c r="DL43" s="17">
        <v>3.6714756487328053</v>
      </c>
      <c r="DM43" s="17">
        <v>6999.9092382919353</v>
      </c>
      <c r="DN43" s="17">
        <v>202.81602814900134</v>
      </c>
      <c r="DO43" s="17">
        <v>44166.273123245584</v>
      </c>
      <c r="DP43" s="22">
        <v>3.4175297305383854</v>
      </c>
      <c r="DQ43" s="10"/>
      <c r="DR43" s="17">
        <v>10106.229382000061</v>
      </c>
      <c r="DS43" s="17">
        <v>208.76565807900101</v>
      </c>
      <c r="DT43" s="17">
        <v>55360.435331397792</v>
      </c>
      <c r="DU43" s="17">
        <v>4.1318186585215457</v>
      </c>
      <c r="DV43" s="17">
        <v>9478.4272450000335</v>
      </c>
      <c r="DW43" s="17">
        <v>208.765659029001</v>
      </c>
      <c r="DX43" s="17">
        <v>53218.286642654515</v>
      </c>
      <c r="DY43" s="17">
        <v>3.8704545116212903</v>
      </c>
      <c r="DZ43" s="17">
        <v>7208.4714666767813</v>
      </c>
      <c r="EA43" s="17">
        <v>208.76565807900101</v>
      </c>
      <c r="EB43" s="17">
        <v>45472.879638206614</v>
      </c>
      <c r="EC43" s="17">
        <v>3.5543540565404239</v>
      </c>
      <c r="ED43" s="17">
        <v>6536.4134942969677</v>
      </c>
      <c r="EE43" s="17">
        <v>208.765659029001</v>
      </c>
      <c r="EF43" s="17">
        <v>43179.723843330554</v>
      </c>
      <c r="EG43" s="22">
        <v>3.2888352769979576</v>
      </c>
      <c r="EH43" s="10"/>
      <c r="EI43" s="17">
        <v>11058.442077999965</v>
      </c>
      <c r="EJ43" s="17">
        <v>199.90994717400193</v>
      </c>
      <c r="EK43" s="17">
        <v>57723.947269426993</v>
      </c>
      <c r="EL43" s="17">
        <v>4.3277884119254075</v>
      </c>
      <c r="EM43" s="17">
        <v>10433.133808999977</v>
      </c>
      <c r="EN43" s="17">
        <v>199.90994773400215</v>
      </c>
      <c r="EO43" s="17">
        <v>55590.307968441397</v>
      </c>
      <c r="EP43" s="17">
        <v>4.0650424209129046</v>
      </c>
      <c r="EQ43" s="17">
        <v>7321.0632242205529</v>
      </c>
      <c r="ER43" s="17">
        <v>199.90994717400193</v>
      </c>
      <c r="ES43" s="17">
        <v>44971.487387292109</v>
      </c>
      <c r="ET43" s="17">
        <v>3.5792974235333395</v>
      </c>
      <c r="EU43" s="17">
        <v>6659.8586728415657</v>
      </c>
      <c r="EV43" s="17">
        <v>199.90994773400215</v>
      </c>
      <c r="EW43" s="17">
        <v>42715.364945349836</v>
      </c>
      <c r="EX43" s="22">
        <v>3.3149314802764236</v>
      </c>
      <c r="EY43" s="10"/>
      <c r="EZ43" s="17">
        <v>12889.712876000011</v>
      </c>
      <c r="FA43" s="17">
        <v>239.22624125000149</v>
      </c>
      <c r="FB43" s="17">
        <v>67904.129017714818</v>
      </c>
      <c r="FC43" s="17">
        <v>4.9984497220093331</v>
      </c>
      <c r="FD43" s="17">
        <v>12353.008756000036</v>
      </c>
      <c r="FE43" s="17">
        <v>239.22624058000147</v>
      </c>
      <c r="FF43" s="17">
        <v>66072.819354698106</v>
      </c>
      <c r="FG43" s="17">
        <v>4.7775843527778195</v>
      </c>
      <c r="FH43" s="17">
        <v>10058.80746578501</v>
      </c>
      <c r="FI43" s="17">
        <v>239.22624125000149</v>
      </c>
      <c r="FJ43" s="17">
        <v>58244.683431303813</v>
      </c>
      <c r="FK43" s="17">
        <v>4.4594395813861079</v>
      </c>
      <c r="FL43" s="17">
        <v>9531.0463246210111</v>
      </c>
      <c r="FM43" s="17">
        <v>239.22624058000147</v>
      </c>
      <c r="FN43" s="17">
        <v>56443.888464092481</v>
      </c>
      <c r="FO43" s="22">
        <v>4.2475795039727391</v>
      </c>
    </row>
    <row r="44" spans="2:172" ht="18">
      <c r="B44" s="4" t="str">
        <f>$B$56</f>
        <v>Central Single-Speed Heat Pump Packaged Unit: 14 SEER, 8.7 HSPF</v>
      </c>
      <c r="C44" s="17">
        <v>10248.174746165478</v>
      </c>
      <c r="D44" s="17">
        <v>239.36270259600138</v>
      </c>
      <c r="E44" s="17">
        <v>58904.477237981213</v>
      </c>
      <c r="F44" s="17">
        <v>4.2430991391954276</v>
      </c>
      <c r="G44" s="17">
        <v>9961.1026060920485</v>
      </c>
      <c r="H44" s="17">
        <v>239.36270186600106</v>
      </c>
      <c r="I44" s="17">
        <v>57924.946832951027</v>
      </c>
      <c r="J44" s="17">
        <v>4.1253863492609151</v>
      </c>
      <c r="K44" s="17">
        <v>8007.7764248872445</v>
      </c>
      <c r="L44" s="17">
        <v>239.36270259600138</v>
      </c>
      <c r="M44" s="17">
        <v>51259.924510014898</v>
      </c>
      <c r="N44" s="17">
        <v>3.8334077601308438</v>
      </c>
      <c r="O44" s="17">
        <v>7737.7854110302333</v>
      </c>
      <c r="P44" s="17">
        <v>239.36270186600106</v>
      </c>
      <c r="Q44" s="17">
        <v>50338.677298992799</v>
      </c>
      <c r="R44" s="17">
        <v>3.7212330696813911</v>
      </c>
      <c r="S44" s="10"/>
      <c r="T44" s="17">
        <v>8938.269170449219</v>
      </c>
      <c r="U44" s="17">
        <v>220.77958023600158</v>
      </c>
      <c r="V44" s="17">
        <v>52576.583790856756</v>
      </c>
      <c r="W44" s="17">
        <v>3.819520461593136</v>
      </c>
      <c r="X44" s="17">
        <v>8449.1234381190843</v>
      </c>
      <c r="Y44" s="17">
        <v>220.77957992600153</v>
      </c>
      <c r="Z44" s="17">
        <v>50907.550040743808</v>
      </c>
      <c r="AA44" s="17">
        <v>3.6226273817932855</v>
      </c>
      <c r="AB44" s="17">
        <v>6571.2940349143109</v>
      </c>
      <c r="AC44" s="17">
        <v>220.77958023600158</v>
      </c>
      <c r="AD44" s="17">
        <v>44500.133251892672</v>
      </c>
      <c r="AE44" s="17">
        <v>3.3497208195631254</v>
      </c>
      <c r="AF44" s="17">
        <v>6109.0652929784865</v>
      </c>
      <c r="AG44" s="17">
        <v>220.77957992600153</v>
      </c>
      <c r="AH44" s="17">
        <v>42922.944041383766</v>
      </c>
      <c r="AI44" s="22">
        <v>3.1641810866214937</v>
      </c>
      <c r="AJ44" s="10"/>
      <c r="AK44" s="17">
        <v>7457.5468507695432</v>
      </c>
      <c r="AL44" s="17">
        <v>221.20842914500193</v>
      </c>
      <c r="AM44" s="17">
        <v>47567.036825884978</v>
      </c>
      <c r="AN44" s="17">
        <v>3.3357069537162336</v>
      </c>
      <c r="AO44" s="17">
        <v>7215.6538230699971</v>
      </c>
      <c r="AP44" s="17">
        <v>221.20842929500191</v>
      </c>
      <c r="AQ44" s="17">
        <v>46741.66396535025</v>
      </c>
      <c r="AR44" s="17">
        <v>3.2403035035874703</v>
      </c>
      <c r="AS44" s="17">
        <v>5423.8839638217833</v>
      </c>
      <c r="AT44" s="17">
        <v>221.20842914500193</v>
      </c>
      <c r="AU44" s="17">
        <v>40627.894342815052</v>
      </c>
      <c r="AV44" s="17">
        <v>2.9514093103129491</v>
      </c>
      <c r="AW44" s="17">
        <v>5204.6918476399824</v>
      </c>
      <c r="AX44" s="17">
        <v>221.20842929500191</v>
      </c>
      <c r="AY44" s="17">
        <v>39879.980170506482</v>
      </c>
      <c r="AZ44" s="22">
        <v>2.8641413894160102</v>
      </c>
      <c r="BA44" s="10"/>
      <c r="BB44" s="17">
        <v>8391.4034850425269</v>
      </c>
      <c r="BC44" s="17">
        <v>213.61870506500162</v>
      </c>
      <c r="BD44" s="17">
        <v>49994.513993953165</v>
      </c>
      <c r="BE44" s="17">
        <v>3.6440261201080353</v>
      </c>
      <c r="BF44" s="100">
        <v>7908.9281457714496</v>
      </c>
      <c r="BG44" s="100">
        <v>213.61870342500174</v>
      </c>
      <c r="BH44" s="100">
        <v>48348.240425812764</v>
      </c>
      <c r="BI44" s="100">
        <v>3.4431738971933923</v>
      </c>
      <c r="BJ44" s="17">
        <v>5947.8796058787875</v>
      </c>
      <c r="BK44" s="17">
        <v>213.61870506500162</v>
      </c>
      <c r="BL44" s="17">
        <v>41656.868424903412</v>
      </c>
      <c r="BM44" s="17">
        <v>3.1532051925777203</v>
      </c>
      <c r="BN44" s="17">
        <v>5467.6622738814358</v>
      </c>
      <c r="BO44" s="17">
        <v>213.61870342500174</v>
      </c>
      <c r="BP44" s="17">
        <v>40018.299493701976</v>
      </c>
      <c r="BQ44" s="22">
        <v>2.9585361099350922</v>
      </c>
      <c r="BR44" s="10"/>
      <c r="BS44" s="17">
        <v>7847.169334607941</v>
      </c>
      <c r="BT44" s="17">
        <v>225.08339173700136</v>
      </c>
      <c r="BU44" s="17">
        <v>49283.979547089271</v>
      </c>
      <c r="BV44" s="17">
        <v>3.4787465312196293</v>
      </c>
      <c r="BW44" s="17">
        <v>7676.9830593254737</v>
      </c>
      <c r="BX44" s="17">
        <v>225.08338946700138</v>
      </c>
      <c r="BY44" s="17">
        <v>48703.279922746966</v>
      </c>
      <c r="BZ44" s="17">
        <v>3.4113591332507305</v>
      </c>
      <c r="CA44" s="17">
        <v>5778.4488117174124</v>
      </c>
      <c r="CB44" s="17">
        <v>225.08339173700136</v>
      </c>
      <c r="CC44" s="17">
        <v>42225.215502113584</v>
      </c>
      <c r="CD44" s="17">
        <v>3.0938548545773759</v>
      </c>
      <c r="CE44" s="17">
        <v>5617.7418849835612</v>
      </c>
      <c r="CF44" s="17">
        <v>225.08338946700138</v>
      </c>
      <c r="CG44" s="17">
        <v>41676.860742127945</v>
      </c>
      <c r="CH44" s="22">
        <v>3.0300762826707781</v>
      </c>
      <c r="CI44" s="10"/>
      <c r="CJ44" s="17">
        <v>7019.3413572001255</v>
      </c>
      <c r="CK44" s="17">
        <v>206.09108954500195</v>
      </c>
      <c r="CL44" s="17">
        <v>44560.084373057034</v>
      </c>
      <c r="CM44" s="17">
        <v>3.1420167973559532</v>
      </c>
      <c r="CN44" s="17">
        <v>6621.3111647853348</v>
      </c>
      <c r="CO44" s="17">
        <v>206.09108890500175</v>
      </c>
      <c r="CP44" s="17">
        <v>43201.949568310811</v>
      </c>
      <c r="CQ44" s="17">
        <v>2.9754549895309195</v>
      </c>
      <c r="CR44" s="17">
        <v>4469.928778715368</v>
      </c>
      <c r="CS44" s="17">
        <v>206.09108954500195</v>
      </c>
      <c r="CT44" s="17">
        <v>35861.131737506053</v>
      </c>
      <c r="CU44" s="17">
        <v>2.6378638777657564</v>
      </c>
      <c r="CV44" s="17">
        <v>4057.9480417373934</v>
      </c>
      <c r="CW44" s="17">
        <v>206.09108890500175</v>
      </c>
      <c r="CX44" s="17">
        <v>34455.395721634006</v>
      </c>
      <c r="CY44" s="22">
        <v>2.4751143486809832</v>
      </c>
      <c r="CZ44" s="10"/>
      <c r="DA44" s="17">
        <v>11422.434135164747</v>
      </c>
      <c r="DB44" s="17">
        <v>202.81602818900129</v>
      </c>
      <c r="DC44" s="17">
        <v>59256.547228861171</v>
      </c>
      <c r="DD44" s="17">
        <v>4.4673969458312328</v>
      </c>
      <c r="DE44" s="17">
        <v>10768.414742000126</v>
      </c>
      <c r="DF44" s="17">
        <v>202.81602814900134</v>
      </c>
      <c r="DG44" s="17">
        <v>57024.941492668448</v>
      </c>
      <c r="DH44" s="17">
        <v>4.1965069180959151</v>
      </c>
      <c r="DI44" s="17">
        <v>7850.5290126019172</v>
      </c>
      <c r="DJ44" s="17">
        <v>202.81602818900129</v>
      </c>
      <c r="DK44" s="17">
        <v>47068.706883959632</v>
      </c>
      <c r="DL44" s="17">
        <v>3.7451599239685471</v>
      </c>
      <c r="DM44" s="17">
        <v>7170.9376476923781</v>
      </c>
      <c r="DN44" s="17">
        <v>202.81602814900134</v>
      </c>
      <c r="DO44" s="17">
        <v>44749.846000097205</v>
      </c>
      <c r="DP44" s="22">
        <v>3.4747780375247168</v>
      </c>
      <c r="DQ44" s="10"/>
      <c r="DR44" s="17">
        <v>10298.891057492305</v>
      </c>
      <c r="DS44" s="17">
        <v>208.76565807900101</v>
      </c>
      <c r="DT44" s="17">
        <v>56017.82394081189</v>
      </c>
      <c r="DU44" s="17">
        <v>4.1983263173546668</v>
      </c>
      <c r="DV44" s="17">
        <v>9637.0013180698443</v>
      </c>
      <c r="DW44" s="17">
        <v>208.765659029001</v>
      </c>
      <c r="DX44" s="17">
        <v>53759.363580338933</v>
      </c>
      <c r="DY44" s="17">
        <v>3.9239109600941049</v>
      </c>
      <c r="DZ44" s="17">
        <v>7401.7760615276929</v>
      </c>
      <c r="EA44" s="17">
        <v>208.76565807900101</v>
      </c>
      <c r="EB44" s="17">
        <v>46132.461978481202</v>
      </c>
      <c r="EC44" s="17">
        <v>3.6212274504496693</v>
      </c>
      <c r="ED44" s="17">
        <v>6694.2819623607338</v>
      </c>
      <c r="EE44" s="17">
        <v>208.765659029001</v>
      </c>
      <c r="EF44" s="17">
        <v>43718.393157949657</v>
      </c>
      <c r="EG44" s="22">
        <v>3.3422697836473647</v>
      </c>
      <c r="EH44" s="10"/>
      <c r="EI44" s="17">
        <v>11291.712681782603</v>
      </c>
      <c r="EJ44" s="17">
        <v>199.90994717400193</v>
      </c>
      <c r="EK44" s="17">
        <v>58519.899227417882</v>
      </c>
      <c r="EL44" s="17">
        <v>4.4083388527419745</v>
      </c>
      <c r="EM44" s="17">
        <v>10614.243741497819</v>
      </c>
      <c r="EN44" s="17">
        <v>199.90994773400215</v>
      </c>
      <c r="EO44" s="17">
        <v>56208.280413514585</v>
      </c>
      <c r="EP44" s="17">
        <v>4.1266381915436128</v>
      </c>
      <c r="EQ44" s="17">
        <v>7558.8473828581855</v>
      </c>
      <c r="ER44" s="17">
        <v>199.90994717400193</v>
      </c>
      <c r="ES44" s="17">
        <v>45782.840226345921</v>
      </c>
      <c r="ET44" s="17">
        <v>3.66106737142209</v>
      </c>
      <c r="EU44" s="17">
        <v>6842.6705977301117</v>
      </c>
      <c r="EV44" s="17">
        <v>199.90994773400215</v>
      </c>
      <c r="EW44" s="17">
        <v>43339.144826739037</v>
      </c>
      <c r="EX44" s="22">
        <v>3.376929953679408</v>
      </c>
      <c r="EY44" s="10"/>
      <c r="EZ44" s="17">
        <v>13234.393496560453</v>
      </c>
      <c r="FA44" s="17">
        <v>239.22624125000149</v>
      </c>
      <c r="FB44" s="17">
        <v>69080.227550353928</v>
      </c>
      <c r="FC44" s="17">
        <v>5.1035435646681888</v>
      </c>
      <c r="FD44" s="17">
        <v>12670.607448528664</v>
      </c>
      <c r="FE44" s="17">
        <v>239.22624058000147</v>
      </c>
      <c r="FF44" s="17">
        <v>67156.510557422735</v>
      </c>
      <c r="FG44" s="17">
        <v>4.872371068657193</v>
      </c>
      <c r="FH44" s="17">
        <v>10401.276451847634</v>
      </c>
      <c r="FI44" s="17">
        <v>239.22624125000149</v>
      </c>
      <c r="FJ44" s="17">
        <v>59413.235557407534</v>
      </c>
      <c r="FK44" s="17">
        <v>4.5642586172121682</v>
      </c>
      <c r="FL44" s="17">
        <v>9844.237535201064</v>
      </c>
      <c r="FM44" s="17">
        <v>239.22624058000147</v>
      </c>
      <c r="FN44" s="17">
        <v>57512.540721361103</v>
      </c>
      <c r="FO44" s="22">
        <v>4.3413408290101509</v>
      </c>
    </row>
    <row r="45" spans="2:172" ht="18">
      <c r="B45" s="4" t="str">
        <f>$B$57</f>
        <v>Ducted Variable Speed Heat Pump: 17 SEER, 9.4 HSPF</v>
      </c>
      <c r="C45" s="17">
        <v>9041.0075649999835</v>
      </c>
      <c r="D45" s="17">
        <v>239.36270432600131</v>
      </c>
      <c r="E45" s="17">
        <v>54785.453985439177</v>
      </c>
      <c r="F45" s="17">
        <v>3.8803891248545157</v>
      </c>
      <c r="G45" s="17">
        <v>8879.7114929999825</v>
      </c>
      <c r="H45" s="17">
        <v>239.36270417600099</v>
      </c>
      <c r="I45" s="17">
        <v>54235.08919132506</v>
      </c>
      <c r="J45" s="17">
        <v>3.811618199357877</v>
      </c>
      <c r="K45" s="17">
        <v>6857.8658084908902</v>
      </c>
      <c r="L45" s="17">
        <v>239.36270432600131</v>
      </c>
      <c r="M45" s="17">
        <v>47336.268672384234</v>
      </c>
      <c r="N45" s="17">
        <v>3.4780871734026721</v>
      </c>
      <c r="O45" s="17">
        <v>6711.0133891072783</v>
      </c>
      <c r="P45" s="17">
        <v>239.36270417600099</v>
      </c>
      <c r="Q45" s="17">
        <v>46835.187643108606</v>
      </c>
      <c r="R45" s="17">
        <v>3.4140737139768449</v>
      </c>
      <c r="S45" s="13"/>
      <c r="T45" s="17">
        <v>8130.7206410000281</v>
      </c>
      <c r="U45" s="17">
        <v>220.77958161600168</v>
      </c>
      <c r="V45" s="17">
        <v>49821.115289581998</v>
      </c>
      <c r="W45" s="17">
        <v>3.5592254191952408</v>
      </c>
      <c r="X45" s="17">
        <v>7783.8487690000757</v>
      </c>
      <c r="Y45" s="17">
        <v>220.77957995600156</v>
      </c>
      <c r="Z45" s="17">
        <v>48637.539734256075</v>
      </c>
      <c r="AA45" s="17">
        <v>3.4204779050717637</v>
      </c>
      <c r="AB45" s="17">
        <v>5793.8508528386574</v>
      </c>
      <c r="AC45" s="17">
        <v>220.77958161600168</v>
      </c>
      <c r="AD45" s="17">
        <v>41847.388410605068</v>
      </c>
      <c r="AE45" s="17">
        <v>3.0949664475886096</v>
      </c>
      <c r="AF45" s="17">
        <v>5483.1976571240712</v>
      </c>
      <c r="AG45" s="17">
        <v>220.77957995600156</v>
      </c>
      <c r="AH45" s="17">
        <v>40787.396049379488</v>
      </c>
      <c r="AI45" s="22">
        <v>2.9693578597465091</v>
      </c>
      <c r="AJ45" s="13"/>
      <c r="AK45" s="17">
        <v>6761.1910389999939</v>
      </c>
      <c r="AL45" s="17">
        <v>221.20843074500186</v>
      </c>
      <c r="AM45" s="17">
        <v>45190.973466313626</v>
      </c>
      <c r="AN45" s="17">
        <v>3.1200099419878948</v>
      </c>
      <c r="AO45" s="17">
        <v>6597.8304909999879</v>
      </c>
      <c r="AP45" s="17">
        <v>221.20843051500185</v>
      </c>
      <c r="AQ45" s="17">
        <v>44633.564383060882</v>
      </c>
      <c r="AR45" s="17">
        <v>3.0553712959645489</v>
      </c>
      <c r="AS45" s="17">
        <v>4747.0832567507778</v>
      </c>
      <c r="AT45" s="17">
        <v>221.20843074500186</v>
      </c>
      <c r="AU45" s="17">
        <v>38318.555738189782</v>
      </c>
      <c r="AV45" s="17">
        <v>2.7387839790088204</v>
      </c>
      <c r="AW45" s="17">
        <v>4603.7598912891808</v>
      </c>
      <c r="AX45" s="17">
        <v>221.20843051500185</v>
      </c>
      <c r="AY45" s="17">
        <v>37829.516326963654</v>
      </c>
      <c r="AZ45" s="22">
        <v>2.6814502394144832</v>
      </c>
      <c r="BA45" s="13"/>
      <c r="BB45" s="17">
        <v>7671.7895390000594</v>
      </c>
      <c r="BC45" s="17">
        <v>213.6187035950017</v>
      </c>
      <c r="BD45" s="17">
        <v>47539.090317103837</v>
      </c>
      <c r="BE45" s="17">
        <v>3.403195940647072</v>
      </c>
      <c r="BF45" s="100">
        <v>7326.2422610000585</v>
      </c>
      <c r="BG45" s="100">
        <v>213.61870367500177</v>
      </c>
      <c r="BH45" s="100">
        <v>46360.034635948919</v>
      </c>
      <c r="BI45" s="100">
        <v>3.2597919743818946</v>
      </c>
      <c r="BJ45" s="17">
        <v>5271.0855551563973</v>
      </c>
      <c r="BK45" s="17">
        <v>213.6187035950017</v>
      </c>
      <c r="BL45" s="17">
        <v>39347.552225671519</v>
      </c>
      <c r="BM45" s="17">
        <v>2.9219292664199918</v>
      </c>
      <c r="BN45" s="17">
        <v>4946.2191490182086</v>
      </c>
      <c r="BO45" s="17">
        <v>213.61870367500177</v>
      </c>
      <c r="BP45" s="17">
        <v>38239.062574631171</v>
      </c>
      <c r="BQ45" s="22">
        <v>2.7886693916312892</v>
      </c>
      <c r="BR45" s="13"/>
      <c r="BS45" s="17">
        <v>7172.7732789999545</v>
      </c>
      <c r="BT45" s="17">
        <v>225.08339233700136</v>
      </c>
      <c r="BU45" s="17">
        <v>46982.84584990704</v>
      </c>
      <c r="BV45" s="17">
        <v>3.2717705963117472</v>
      </c>
      <c r="BW45" s="17">
        <v>7046.5249089999925</v>
      </c>
      <c r="BX45" s="17">
        <v>225.08338848700132</v>
      </c>
      <c r="BY45" s="17">
        <v>46552.068351695365</v>
      </c>
      <c r="BZ45" s="17">
        <v>3.2219429151621792</v>
      </c>
      <c r="CA45" s="17">
        <v>5122.8617437395251</v>
      </c>
      <c r="CB45" s="17">
        <v>225.08339233700136</v>
      </c>
      <c r="CC45" s="17">
        <v>39988.260703983513</v>
      </c>
      <c r="CD45" s="17">
        <v>2.8893577681690599</v>
      </c>
      <c r="CE45" s="17">
        <v>5006.6612574905357</v>
      </c>
      <c r="CF45" s="17">
        <v>225.08338848700132</v>
      </c>
      <c r="CG45" s="17">
        <v>39591.767991833884</v>
      </c>
      <c r="CH45" s="22">
        <v>2.8432359256784085</v>
      </c>
      <c r="CI45" s="13"/>
      <c r="CJ45" s="17">
        <v>6515.250901000004</v>
      </c>
      <c r="CK45" s="17">
        <v>206.09109247500194</v>
      </c>
      <c r="CL45" s="17">
        <v>42840.057456838345</v>
      </c>
      <c r="CM45" s="17">
        <v>2.9775456336511184</v>
      </c>
      <c r="CN45" s="17">
        <v>6220.4922990000168</v>
      </c>
      <c r="CO45" s="17">
        <v>206.09108933500181</v>
      </c>
      <c r="CP45" s="17">
        <v>41834.299526610099</v>
      </c>
      <c r="CQ45" s="17">
        <v>2.8553212064096858</v>
      </c>
      <c r="CR45" s="17">
        <v>4038.7880869107726</v>
      </c>
      <c r="CS45" s="17">
        <v>206.09109247500194</v>
      </c>
      <c r="CT45" s="17">
        <v>34390.019630371913</v>
      </c>
      <c r="CU45" s="17">
        <v>2.4893906044922032</v>
      </c>
      <c r="CV45" s="17">
        <v>3751.1976170925777</v>
      </c>
      <c r="CW45" s="17">
        <v>206.09108933500181</v>
      </c>
      <c r="CX45" s="17">
        <v>33408.720370686453</v>
      </c>
      <c r="CY45" s="22">
        <v>2.3753281493339049</v>
      </c>
      <c r="CZ45" s="13"/>
      <c r="DA45" s="17">
        <v>9863.0623119999455</v>
      </c>
      <c r="DB45" s="17">
        <v>202.81602958900123</v>
      </c>
      <c r="DC45" s="17">
        <v>53935.75239616762</v>
      </c>
      <c r="DD45" s="17">
        <v>3.9642824553935121</v>
      </c>
      <c r="DE45" s="17">
        <v>9429.9073199999584</v>
      </c>
      <c r="DF45" s="17">
        <v>202.81602777900139</v>
      </c>
      <c r="DG45" s="17">
        <v>52457.766740764797</v>
      </c>
      <c r="DH45" s="17">
        <v>3.7830264155607467</v>
      </c>
      <c r="DI45" s="17">
        <v>6462.3515068607876</v>
      </c>
      <c r="DJ45" s="17">
        <v>202.81602958900123</v>
      </c>
      <c r="DK45" s="17">
        <v>42332.051029520095</v>
      </c>
      <c r="DL45" s="17">
        <v>3.2744821821661834</v>
      </c>
      <c r="DM45" s="17">
        <v>6030.2592625911484</v>
      </c>
      <c r="DN45" s="17">
        <v>202.81602777900139</v>
      </c>
      <c r="DO45" s="17">
        <v>40857.6916181579</v>
      </c>
      <c r="DP45" s="22">
        <v>3.0982192898089291</v>
      </c>
      <c r="DQ45" s="13"/>
      <c r="DR45" s="17">
        <v>9072.5247170000348</v>
      </c>
      <c r="DS45" s="17">
        <v>208.76565694900094</v>
      </c>
      <c r="DT45" s="17">
        <v>51833.290182764598</v>
      </c>
      <c r="DU45" s="17">
        <v>3.7940813229886654</v>
      </c>
      <c r="DV45" s="17">
        <v>8647.842170000029</v>
      </c>
      <c r="DW45" s="17">
        <v>208.76565799900104</v>
      </c>
      <c r="DX45" s="17">
        <v>50384.213981844005</v>
      </c>
      <c r="DY45" s="17">
        <v>3.6163536635820117</v>
      </c>
      <c r="DZ45" s="17">
        <v>6257.0366939876312</v>
      </c>
      <c r="EA45" s="17">
        <v>208.76565694900094</v>
      </c>
      <c r="EB45" s="17">
        <v>42226.450879923053</v>
      </c>
      <c r="EC45" s="17">
        <v>3.2328333869483812</v>
      </c>
      <c r="ED45" s="17">
        <v>5816.6055089807951</v>
      </c>
      <c r="EE45" s="17">
        <v>208.76565799900104</v>
      </c>
      <c r="EF45" s="17">
        <v>40723.638121313837</v>
      </c>
      <c r="EG45" s="22">
        <v>3.0556714771103333</v>
      </c>
      <c r="EH45" s="13"/>
      <c r="EI45" s="17">
        <v>9792.6608819999437</v>
      </c>
      <c r="EJ45" s="17">
        <v>199.90994910400198</v>
      </c>
      <c r="EK45" s="17">
        <v>53404.924812307479</v>
      </c>
      <c r="EL45" s="17">
        <v>3.9289734246234835</v>
      </c>
      <c r="EM45" s="17">
        <v>9298.3211409999149</v>
      </c>
      <c r="EN45" s="17">
        <v>199.90994795400195</v>
      </c>
      <c r="EO45" s="17">
        <v>51718.168293451643</v>
      </c>
      <c r="EP45" s="17">
        <v>3.7215879470528903</v>
      </c>
      <c r="EQ45" s="17">
        <v>6272.1444521723724</v>
      </c>
      <c r="ER45" s="17">
        <v>199.90994910400198</v>
      </c>
      <c r="ES45" s="17">
        <v>41392.429881435637</v>
      </c>
      <c r="ET45" s="17">
        <v>3.2227244540935676</v>
      </c>
      <c r="EU45" s="17">
        <v>5765.1055259745863</v>
      </c>
      <c r="EV45" s="17">
        <v>199.90994795400195</v>
      </c>
      <c r="EW45" s="17">
        <v>39662.341964799118</v>
      </c>
      <c r="EX45" s="22">
        <v>3.0165189404071997</v>
      </c>
      <c r="EY45" s="13"/>
      <c r="EZ45" s="17">
        <v>11826.775538999935</v>
      </c>
      <c r="FA45" s="17">
        <v>239.22624031000163</v>
      </c>
      <c r="FB45" s="17">
        <v>64277.237918643397</v>
      </c>
      <c r="FC45" s="17">
        <v>4.6764964648396061</v>
      </c>
      <c r="FD45" s="17">
        <v>11396.501563999904</v>
      </c>
      <c r="FE45" s="17">
        <v>239.22624072000147</v>
      </c>
      <c r="FF45" s="17">
        <v>62809.082918586777</v>
      </c>
      <c r="FG45" s="17">
        <v>4.5021762295973176</v>
      </c>
      <c r="FH45" s="17">
        <v>9042.2638369530032</v>
      </c>
      <c r="FI45" s="17">
        <v>239.22624031000163</v>
      </c>
      <c r="FJ45" s="17">
        <v>54776.094159620981</v>
      </c>
      <c r="FK45" s="17">
        <v>4.1426975127498844</v>
      </c>
      <c r="FL45" s="17">
        <v>8633.9454934410205</v>
      </c>
      <c r="FM45" s="17">
        <v>239.22624072000147</v>
      </c>
      <c r="FN45" s="17">
        <v>53382.854847989991</v>
      </c>
      <c r="FO45" s="22">
        <v>3.9797783207159436</v>
      </c>
    </row>
    <row r="46" spans="2:172" ht="18">
      <c r="B46" s="4" t="str">
        <f>$B$58</f>
        <v>Ductless Variable Speed Heat Pump: 19 SEER, 11 HSPF</v>
      </c>
      <c r="C46" s="17">
        <v>7759.5014149999515</v>
      </c>
      <c r="D46" s="17">
        <v>239.36270768600116</v>
      </c>
      <c r="E46" s="17">
        <v>50412.775926778049</v>
      </c>
      <c r="F46" s="17">
        <v>3.4949414297700629</v>
      </c>
      <c r="G46" s="17">
        <v>7638.473358999935</v>
      </c>
      <c r="H46" s="17">
        <v>239.36270588600107</v>
      </c>
      <c r="I46" s="17">
        <v>49999.81107577814</v>
      </c>
      <c r="J46" s="17">
        <v>3.4441458356950951</v>
      </c>
      <c r="K46" s="17">
        <v>5630.8945285235777</v>
      </c>
      <c r="L46" s="17">
        <v>239.36270768600116</v>
      </c>
      <c r="M46" s="17">
        <v>43149.671225156555</v>
      </c>
      <c r="N46" s="17">
        <v>3.0992888383741799</v>
      </c>
      <c r="O46" s="17">
        <v>5521.1726764928717</v>
      </c>
      <c r="P46" s="17">
        <v>239.36270588600107</v>
      </c>
      <c r="Q46" s="17">
        <v>42775.284724968493</v>
      </c>
      <c r="R46" s="17">
        <v>3.0522688051124693</v>
      </c>
      <c r="S46" s="13"/>
      <c r="T46" s="17">
        <v>7110.9980339999629</v>
      </c>
      <c r="U46" s="17">
        <v>220.77958634600188</v>
      </c>
      <c r="V46" s="17">
        <v>46341.679466332818</v>
      </c>
      <c r="W46" s="17">
        <v>3.2406179068747383</v>
      </c>
      <c r="X46" s="17">
        <v>6848.3137839999654</v>
      </c>
      <c r="Y46" s="17">
        <v>220.77958150600179</v>
      </c>
      <c r="Z46" s="17">
        <v>45445.363545537824</v>
      </c>
      <c r="AA46" s="17">
        <v>3.135638876815499</v>
      </c>
      <c r="AB46" s="17">
        <v>4865.4134309453484</v>
      </c>
      <c r="AC46" s="17">
        <v>220.77958634600188</v>
      </c>
      <c r="AD46" s="17">
        <v>38679.430418866046</v>
      </c>
      <c r="AE46" s="17">
        <v>2.7971612025751122</v>
      </c>
      <c r="AF46" s="17">
        <v>4642.1815050424666</v>
      </c>
      <c r="AG46" s="17">
        <v>220.77958150600179</v>
      </c>
      <c r="AH46" s="17">
        <v>37917.731351215778</v>
      </c>
      <c r="AI46" s="22">
        <v>2.7060312803485882</v>
      </c>
      <c r="AJ46" s="13"/>
      <c r="AK46" s="17">
        <v>6133.3253629999954</v>
      </c>
      <c r="AL46" s="17">
        <v>221.20843067500192</v>
      </c>
      <c r="AM46" s="17">
        <v>43048.60787160699</v>
      </c>
      <c r="AN46" s="17">
        <v>2.9255615237843853</v>
      </c>
      <c r="AO46" s="17">
        <v>6011.0889900000075</v>
      </c>
      <c r="AP46" s="17">
        <v>221.20843048500191</v>
      </c>
      <c r="AQ46" s="17">
        <v>42631.520234838812</v>
      </c>
      <c r="AR46" s="17">
        <v>2.8774659542239598</v>
      </c>
      <c r="AS46" s="17">
        <v>4142.7783923739835</v>
      </c>
      <c r="AT46" s="17">
        <v>221.20843067500192</v>
      </c>
      <c r="AU46" s="17">
        <v>36256.58293125515</v>
      </c>
      <c r="AV46" s="17">
        <v>2.5492507462807441</v>
      </c>
      <c r="AW46" s="17">
        <v>4037.2641079327727</v>
      </c>
      <c r="AX46" s="17">
        <v>221.20843048500191</v>
      </c>
      <c r="AY46" s="17">
        <v>35896.553401741927</v>
      </c>
      <c r="AZ46" s="22">
        <v>2.5071889586395497</v>
      </c>
      <c r="BA46" s="13"/>
      <c r="BB46" s="17">
        <v>6795.0616120000232</v>
      </c>
      <c r="BC46" s="17">
        <v>213.61870051500176</v>
      </c>
      <c r="BD46" s="17">
        <v>44547.571580269934</v>
      </c>
      <c r="BE46" s="17">
        <v>3.1239774523531145</v>
      </c>
      <c r="BF46" s="100">
        <v>6519.7667110000166</v>
      </c>
      <c r="BG46" s="100">
        <v>213.61870084500168</v>
      </c>
      <c r="BH46" s="100">
        <v>43608.226869771766</v>
      </c>
      <c r="BI46" s="100">
        <v>3.0090508928273381</v>
      </c>
      <c r="BJ46" s="17">
        <v>4498.3413911860043</v>
      </c>
      <c r="BK46" s="17">
        <v>213.61870051500176</v>
      </c>
      <c r="BL46" s="17">
        <v>36710.840646021592</v>
      </c>
      <c r="BM46" s="17">
        <v>2.6669414043738575</v>
      </c>
      <c r="BN46" s="17">
        <v>4248.7654940036027</v>
      </c>
      <c r="BO46" s="17">
        <v>213.61870084500168</v>
      </c>
      <c r="BP46" s="17">
        <v>35859.252777209622</v>
      </c>
      <c r="BQ46" s="22">
        <v>2.5630113476344962</v>
      </c>
      <c r="BR46" s="13"/>
      <c r="BS46" s="17">
        <v>6414.9082520000038</v>
      </c>
      <c r="BT46" s="17">
        <v>225.0833932670013</v>
      </c>
      <c r="BU46" s="17">
        <v>44396.904369679425</v>
      </c>
      <c r="BV46" s="17">
        <v>3.0357574949276076</v>
      </c>
      <c r="BW46" s="17">
        <v>6322.1412059999975</v>
      </c>
      <c r="BX46" s="17">
        <v>225.08339129700119</v>
      </c>
      <c r="BY46" s="17">
        <v>44080.370024340948</v>
      </c>
      <c r="BZ46" s="17">
        <v>2.9992899573686462</v>
      </c>
      <c r="CA46" s="17">
        <v>4384.7010618455324</v>
      </c>
      <c r="CB46" s="17">
        <v>225.0833932670013</v>
      </c>
      <c r="CC46" s="17">
        <v>37469.553207865742</v>
      </c>
      <c r="CD46" s="17">
        <v>2.6567454245133773</v>
      </c>
      <c r="CE46" s="17">
        <v>4299.8545853810301</v>
      </c>
      <c r="CF46" s="17">
        <v>225.08339129700119</v>
      </c>
      <c r="CG46" s="17">
        <v>37180.044954662146</v>
      </c>
      <c r="CH46" s="22">
        <v>2.6231969989540507</v>
      </c>
      <c r="CI46" s="13"/>
      <c r="CJ46" s="17">
        <v>6039.9783520000201</v>
      </c>
      <c r="CK46" s="17">
        <v>206.09108862500193</v>
      </c>
      <c r="CL46" s="17">
        <v>41218.360596493541</v>
      </c>
      <c r="CM46" s="17">
        <v>2.830548217062451</v>
      </c>
      <c r="CN46" s="17">
        <v>5786.6491740000338</v>
      </c>
      <c r="CO46" s="17">
        <v>206.09108832500186</v>
      </c>
      <c r="CP46" s="17">
        <v>40353.965945072661</v>
      </c>
      <c r="CQ46" s="17">
        <v>2.7254913967367229</v>
      </c>
      <c r="CR46" s="17">
        <v>3670.3027799919773</v>
      </c>
      <c r="CS46" s="17">
        <v>206.09108862500193</v>
      </c>
      <c r="CT46" s="17">
        <v>33132.695790222017</v>
      </c>
      <c r="CU46" s="17">
        <v>2.3652656108033905</v>
      </c>
      <c r="CV46" s="17">
        <v>3426.6631644533891</v>
      </c>
      <c r="CW46" s="17">
        <v>206.09108832500186</v>
      </c>
      <c r="CX46" s="17">
        <v>32301.363282458173</v>
      </c>
      <c r="CY46" s="22">
        <v>2.268602356400228</v>
      </c>
      <c r="CZ46" s="13"/>
      <c r="DA46" s="17">
        <v>8508.842604999958</v>
      </c>
      <c r="DB46" s="17">
        <v>202.8160318090012</v>
      </c>
      <c r="DC46" s="17">
        <v>49314.965387124677</v>
      </c>
      <c r="DD46" s="17">
        <v>3.5542227928509278</v>
      </c>
      <c r="DE46" s="17">
        <v>8156.5670889999565</v>
      </c>
      <c r="DF46" s="17">
        <v>202.81603112900135</v>
      </c>
      <c r="DG46" s="17">
        <v>48112.951939960447</v>
      </c>
      <c r="DH46" s="17">
        <v>3.4064802324576213</v>
      </c>
      <c r="DI46" s="17">
        <v>5385.3396393396006</v>
      </c>
      <c r="DJ46" s="17">
        <v>202.8160318090012</v>
      </c>
      <c r="DK46" s="17">
        <v>38657.135977876344</v>
      </c>
      <c r="DL46" s="17">
        <v>2.9185941003604166</v>
      </c>
      <c r="DM46" s="17">
        <v>5059.3127188135995</v>
      </c>
      <c r="DN46" s="17">
        <v>202.81603112900135</v>
      </c>
      <c r="DO46" s="17">
        <v>37544.686413272771</v>
      </c>
      <c r="DP46" s="22">
        <v>2.7829876138651986</v>
      </c>
      <c r="DQ46" s="13"/>
      <c r="DR46" s="17">
        <v>7865.3579600000085</v>
      </c>
      <c r="DS46" s="17">
        <v>208.76565828900098</v>
      </c>
      <c r="DT46" s="17">
        <v>47714.26833853453</v>
      </c>
      <c r="DU46" s="17">
        <v>3.4188412589304535</v>
      </c>
      <c r="DV46" s="17">
        <v>7522.3780939999933</v>
      </c>
      <c r="DW46" s="17">
        <v>208.76565715900085</v>
      </c>
      <c r="DX46" s="17">
        <v>46543.972905561226</v>
      </c>
      <c r="DY46" s="17">
        <v>3.275012948407976</v>
      </c>
      <c r="DZ46" s="17">
        <v>5232.7564439108955</v>
      </c>
      <c r="EA46" s="17">
        <v>208.76565828900098</v>
      </c>
      <c r="EB46" s="17">
        <v>38731.463401426219</v>
      </c>
      <c r="EC46" s="17">
        <v>2.8945596757547736</v>
      </c>
      <c r="ED46" s="17">
        <v>4897.7539480886908</v>
      </c>
      <c r="EE46" s="17">
        <v>208.76565715900085</v>
      </c>
      <c r="EF46" s="17">
        <v>37588.387872331426</v>
      </c>
      <c r="EG46" s="22">
        <v>2.7573413293467297</v>
      </c>
      <c r="EH46" s="13"/>
      <c r="EI46" s="17">
        <v>8575.0899189999764</v>
      </c>
      <c r="EJ46" s="17">
        <v>199.90994834400183</v>
      </c>
      <c r="EK46" s="17">
        <v>49250.402150616763</v>
      </c>
      <c r="EL46" s="17">
        <v>3.5756997628131542</v>
      </c>
      <c r="EM46" s="17">
        <v>8080.6813879999745</v>
      </c>
      <c r="EN46" s="17">
        <v>199.90994844400194</v>
      </c>
      <c r="EO46" s="17">
        <v>47563.411035650424</v>
      </c>
      <c r="EP46" s="17">
        <v>3.3695144250117814</v>
      </c>
      <c r="EQ46" s="17">
        <v>5373.3872507903816</v>
      </c>
      <c r="ER46" s="17">
        <v>199.90994834400183</v>
      </c>
      <c r="ES46" s="17">
        <v>38325.744408312079</v>
      </c>
      <c r="ET46" s="17">
        <v>2.9286190472139761</v>
      </c>
      <c r="EU46" s="17">
        <v>4889.3440865878047</v>
      </c>
      <c r="EV46" s="17">
        <v>199.90994844400194</v>
      </c>
      <c r="EW46" s="17">
        <v>36674.121376009905</v>
      </c>
      <c r="EX46" s="22">
        <v>2.7305045697992845</v>
      </c>
      <c r="EY46" s="13"/>
      <c r="EZ46" s="17">
        <v>9821.5709820000047</v>
      </c>
      <c r="FA46" s="17">
        <v>239.22624223000147</v>
      </c>
      <c r="FB46" s="17">
        <v>57435.199433521644</v>
      </c>
      <c r="FC46" s="17">
        <v>4.0855325375265457</v>
      </c>
      <c r="FD46" s="17">
        <v>9506.2196300000433</v>
      </c>
      <c r="FE46" s="17">
        <v>239.22624137000133</v>
      </c>
      <c r="FF46" s="17">
        <v>56359.176385308485</v>
      </c>
      <c r="FG46" s="17">
        <v>3.9575223228108878</v>
      </c>
      <c r="FH46" s="17">
        <v>7203.7415953280197</v>
      </c>
      <c r="FI46" s="17">
        <v>239.22624223000147</v>
      </c>
      <c r="FJ46" s="17">
        <v>48502.799070082692</v>
      </c>
      <c r="FK46" s="17">
        <v>3.5837532391548526</v>
      </c>
      <c r="FL46" s="17">
        <v>6916.7024946760293</v>
      </c>
      <c r="FM46" s="17">
        <v>239.22624137000133</v>
      </c>
      <c r="FN46" s="17">
        <v>47523.381387183996</v>
      </c>
      <c r="FO46" s="22">
        <v>3.4685610999001626</v>
      </c>
    </row>
    <row r="47" spans="2:172" ht="18">
      <c r="B47" s="4">
        <f>$B$59</f>
        <v>0</v>
      </c>
      <c r="C47" s="17"/>
      <c r="D47" s="17"/>
      <c r="E47" s="17"/>
      <c r="F47" s="17"/>
      <c r="G47" s="100"/>
      <c r="H47" s="100"/>
      <c r="I47" s="100"/>
      <c r="J47" s="100"/>
      <c r="K47" s="17"/>
      <c r="L47" s="17"/>
      <c r="M47" s="17"/>
      <c r="N47" s="17"/>
      <c r="O47" s="100"/>
      <c r="P47" s="100"/>
      <c r="Q47" s="100"/>
      <c r="R47" s="100"/>
      <c r="S47" s="9"/>
      <c r="T47" s="17"/>
      <c r="U47" s="17"/>
      <c r="V47" s="17"/>
      <c r="W47" s="17"/>
      <c r="X47" s="100"/>
      <c r="Y47" s="100"/>
      <c r="Z47" s="100"/>
      <c r="AA47" s="100"/>
      <c r="AB47" s="17"/>
      <c r="AC47" s="17"/>
      <c r="AD47" s="17"/>
      <c r="AE47" s="17"/>
      <c r="AF47" s="100"/>
      <c r="AG47" s="100"/>
      <c r="AH47" s="100"/>
      <c r="AI47" s="100"/>
      <c r="AJ47" s="9"/>
      <c r="AK47" s="17"/>
      <c r="AL47" s="17"/>
      <c r="AM47" s="17"/>
      <c r="AN47" s="17"/>
      <c r="AO47" s="100"/>
      <c r="AP47" s="100"/>
      <c r="AQ47" s="100"/>
      <c r="AR47" s="100"/>
      <c r="AS47" s="17"/>
      <c r="AT47" s="17"/>
      <c r="AU47" s="17"/>
      <c r="AV47" s="17"/>
      <c r="AW47" s="100"/>
      <c r="AX47" s="100"/>
      <c r="AY47" s="100"/>
      <c r="AZ47" s="100"/>
      <c r="BA47" s="9"/>
      <c r="BB47" s="17"/>
      <c r="BC47" s="17"/>
      <c r="BD47" s="17"/>
      <c r="BE47" s="17"/>
      <c r="BF47" s="100"/>
      <c r="BG47" s="100"/>
      <c r="BH47" s="100"/>
      <c r="BI47" s="100"/>
      <c r="BJ47" s="17"/>
      <c r="BK47" s="17"/>
      <c r="BL47" s="17"/>
      <c r="BM47" s="17"/>
      <c r="BN47" s="100"/>
      <c r="BO47" s="100"/>
      <c r="BP47" s="100"/>
      <c r="BQ47" s="100"/>
      <c r="BR47" s="9"/>
      <c r="BS47" s="17"/>
      <c r="BT47" s="17"/>
      <c r="BU47" s="17"/>
      <c r="BV47" s="17"/>
      <c r="BW47" s="100"/>
      <c r="BX47" s="100"/>
      <c r="BY47" s="100"/>
      <c r="BZ47" s="100"/>
      <c r="CA47" s="17"/>
      <c r="CB47" s="17"/>
      <c r="CC47" s="17"/>
      <c r="CD47" s="17"/>
      <c r="CE47" s="100"/>
      <c r="CF47" s="100"/>
      <c r="CG47" s="100"/>
      <c r="CH47" s="100"/>
      <c r="CI47" s="9"/>
      <c r="CJ47" s="17"/>
      <c r="CK47" s="17"/>
      <c r="CL47" s="17"/>
      <c r="CM47" s="17"/>
      <c r="CN47" s="100"/>
      <c r="CO47" s="100"/>
      <c r="CP47" s="100"/>
      <c r="CQ47" s="100"/>
      <c r="CR47" s="17"/>
      <c r="CS47" s="17"/>
      <c r="CT47" s="17"/>
      <c r="CU47" s="17"/>
      <c r="CV47" s="100"/>
      <c r="CW47" s="100"/>
      <c r="CX47" s="100"/>
      <c r="CY47" s="100"/>
      <c r="CZ47" s="9"/>
      <c r="DA47" s="17"/>
      <c r="DB47" s="17"/>
      <c r="DC47" s="17"/>
      <c r="DD47" s="17"/>
      <c r="DE47" s="100"/>
      <c r="DF47" s="100"/>
      <c r="DG47" s="100"/>
      <c r="DH47" s="100"/>
      <c r="DI47" s="17"/>
      <c r="DJ47" s="17"/>
      <c r="DK47" s="17"/>
      <c r="DL47" s="17"/>
      <c r="DM47" s="100"/>
      <c r="DN47" s="100"/>
      <c r="DO47" s="100"/>
      <c r="DP47" s="100"/>
      <c r="DQ47" s="9"/>
      <c r="DR47" s="17"/>
      <c r="DS47" s="17"/>
      <c r="DT47" s="17"/>
      <c r="DU47" s="17"/>
      <c r="DV47" s="100"/>
      <c r="DW47" s="100"/>
      <c r="DX47" s="100"/>
      <c r="DY47" s="100"/>
      <c r="DZ47" s="17"/>
      <c r="EA47" s="17"/>
      <c r="EB47" s="17"/>
      <c r="EC47" s="17"/>
      <c r="ED47" s="100"/>
      <c r="EE47" s="100"/>
      <c r="EF47" s="100"/>
      <c r="EG47" s="100"/>
      <c r="EH47" s="9"/>
      <c r="EI47" s="17"/>
      <c r="EJ47" s="17"/>
      <c r="EK47" s="17"/>
      <c r="EL47" s="17"/>
      <c r="EM47" s="100"/>
      <c r="EN47" s="100"/>
      <c r="EO47" s="100"/>
      <c r="EP47" s="100"/>
      <c r="EQ47" s="17"/>
      <c r="ER47" s="17"/>
      <c r="ES47" s="17"/>
      <c r="ET47" s="17"/>
      <c r="EU47" s="100"/>
      <c r="EV47" s="100"/>
      <c r="EW47" s="100"/>
      <c r="EX47" s="100"/>
      <c r="EY47" s="9"/>
      <c r="EZ47" s="17"/>
      <c r="FA47" s="17"/>
      <c r="FB47" s="17"/>
      <c r="FC47" s="17"/>
      <c r="FD47" s="100"/>
      <c r="FE47" s="100"/>
      <c r="FF47" s="100"/>
      <c r="FG47" s="100"/>
      <c r="FH47" s="17"/>
      <c r="FI47" s="17"/>
      <c r="FJ47" s="17"/>
      <c r="FK47" s="17"/>
      <c r="FL47" s="100"/>
      <c r="FM47" s="100"/>
      <c r="FN47" s="100"/>
      <c r="FO47" s="100"/>
      <c r="FP47" s="9"/>
    </row>
    <row r="48" spans="2:172" ht="18">
      <c r="B48" s="4">
        <f>$B$60</f>
        <v>0</v>
      </c>
      <c r="C48" s="17"/>
      <c r="D48" s="17"/>
      <c r="E48" s="17"/>
      <c r="F48" s="17"/>
      <c r="G48" s="100"/>
      <c r="H48" s="100"/>
      <c r="I48" s="100"/>
      <c r="J48" s="100"/>
      <c r="K48" s="17"/>
      <c r="L48" s="17"/>
      <c r="M48" s="17"/>
      <c r="N48" s="17"/>
      <c r="O48" s="100"/>
      <c r="P48" s="100"/>
      <c r="Q48" s="100"/>
      <c r="R48" s="100"/>
      <c r="S48" s="9"/>
      <c r="T48" s="17"/>
      <c r="U48" s="17"/>
      <c r="V48" s="17"/>
      <c r="W48" s="17"/>
      <c r="X48" s="100"/>
      <c r="Y48" s="100"/>
      <c r="Z48" s="100"/>
      <c r="AA48" s="100"/>
      <c r="AB48" s="17"/>
      <c r="AC48" s="17"/>
      <c r="AD48" s="17"/>
      <c r="AE48" s="17"/>
      <c r="AF48" s="100"/>
      <c r="AG48" s="100"/>
      <c r="AH48" s="100"/>
      <c r="AI48" s="100"/>
      <c r="AJ48" s="9"/>
      <c r="AK48" s="17"/>
      <c r="AL48" s="17"/>
      <c r="AM48" s="17"/>
      <c r="AN48" s="17"/>
      <c r="AO48" s="100"/>
      <c r="AP48" s="100"/>
      <c r="AQ48" s="100"/>
      <c r="AR48" s="100"/>
      <c r="AS48" s="17"/>
      <c r="AT48" s="17"/>
      <c r="AU48" s="17"/>
      <c r="AV48" s="17"/>
      <c r="AW48" s="100"/>
      <c r="AX48" s="100"/>
      <c r="AY48" s="100"/>
      <c r="AZ48" s="100"/>
      <c r="BA48" s="9"/>
      <c r="BB48" s="17"/>
      <c r="BC48" s="17"/>
      <c r="BD48" s="17"/>
      <c r="BE48" s="17"/>
      <c r="BF48" s="100"/>
      <c r="BG48" s="100"/>
      <c r="BH48" s="100"/>
      <c r="BI48" s="100"/>
      <c r="BJ48" s="17"/>
      <c r="BK48" s="17"/>
      <c r="BL48" s="17"/>
      <c r="BM48" s="17"/>
      <c r="BN48" s="100"/>
      <c r="BO48" s="100"/>
      <c r="BP48" s="100"/>
      <c r="BQ48" s="100"/>
      <c r="BR48" s="9"/>
      <c r="BS48" s="17"/>
      <c r="BT48" s="17"/>
      <c r="BU48" s="17"/>
      <c r="BV48" s="17"/>
      <c r="BW48" s="100"/>
      <c r="BX48" s="100"/>
      <c r="BY48" s="100"/>
      <c r="BZ48" s="100"/>
      <c r="CA48" s="17"/>
      <c r="CB48" s="17"/>
      <c r="CC48" s="17"/>
      <c r="CD48" s="17"/>
      <c r="CE48" s="100"/>
      <c r="CF48" s="100"/>
      <c r="CG48" s="100"/>
      <c r="CH48" s="100"/>
      <c r="CI48" s="9"/>
      <c r="CJ48" s="17"/>
      <c r="CK48" s="17"/>
      <c r="CL48" s="17"/>
      <c r="CM48" s="17"/>
      <c r="CN48" s="100"/>
      <c r="CO48" s="100"/>
      <c r="CP48" s="100"/>
      <c r="CQ48" s="100"/>
      <c r="CR48" s="17"/>
      <c r="CS48" s="17"/>
      <c r="CT48" s="17"/>
      <c r="CU48" s="17"/>
      <c r="CV48" s="100"/>
      <c r="CW48" s="100"/>
      <c r="CX48" s="100"/>
      <c r="CY48" s="100"/>
      <c r="CZ48" s="9"/>
      <c r="DA48" s="17"/>
      <c r="DB48" s="17"/>
      <c r="DC48" s="17"/>
      <c r="DD48" s="17"/>
      <c r="DE48" s="100"/>
      <c r="DF48" s="100"/>
      <c r="DG48" s="100"/>
      <c r="DH48" s="100"/>
      <c r="DI48" s="17"/>
      <c r="DJ48" s="17"/>
      <c r="DK48" s="17"/>
      <c r="DL48" s="17"/>
      <c r="DM48" s="100"/>
      <c r="DN48" s="100"/>
      <c r="DO48" s="100"/>
      <c r="DP48" s="100"/>
      <c r="DQ48" s="9"/>
      <c r="DR48" s="17"/>
      <c r="DS48" s="17"/>
      <c r="DT48" s="17"/>
      <c r="DU48" s="17"/>
      <c r="DV48" s="100"/>
      <c r="DW48" s="100"/>
      <c r="DX48" s="100"/>
      <c r="DY48" s="100"/>
      <c r="DZ48" s="17"/>
      <c r="EA48" s="17"/>
      <c r="EB48" s="17"/>
      <c r="EC48" s="17"/>
      <c r="ED48" s="100"/>
      <c r="EE48" s="100"/>
      <c r="EF48" s="100"/>
      <c r="EG48" s="100"/>
      <c r="EH48" s="9"/>
      <c r="EI48" s="17"/>
      <c r="EJ48" s="17"/>
      <c r="EK48" s="17"/>
      <c r="EL48" s="17"/>
      <c r="EM48" s="100"/>
      <c r="EN48" s="100"/>
      <c r="EO48" s="100"/>
      <c r="EP48" s="100"/>
      <c r="EQ48" s="17"/>
      <c r="ER48" s="17"/>
      <c r="ES48" s="17"/>
      <c r="ET48" s="17"/>
      <c r="EU48" s="100"/>
      <c r="EV48" s="100"/>
      <c r="EW48" s="100"/>
      <c r="EX48" s="100"/>
      <c r="EY48" s="9"/>
      <c r="EZ48" s="17"/>
      <c r="FA48" s="17"/>
      <c r="FB48" s="17"/>
      <c r="FC48" s="17"/>
      <c r="FD48" s="100"/>
      <c r="FE48" s="100"/>
      <c r="FF48" s="100"/>
      <c r="FG48" s="100"/>
      <c r="FH48" s="17"/>
      <c r="FI48" s="17"/>
      <c r="FJ48" s="17"/>
      <c r="FK48" s="17"/>
      <c r="FL48" s="100"/>
      <c r="FM48" s="100"/>
      <c r="FN48" s="100"/>
      <c r="FO48" s="100"/>
      <c r="FP48" s="9"/>
    </row>
    <row r="49" spans="2:172" ht="18">
      <c r="B49" s="4">
        <f>$B$61</f>
        <v>0</v>
      </c>
      <c r="C49" s="17"/>
      <c r="D49" s="17"/>
      <c r="E49" s="17"/>
      <c r="F49" s="17"/>
      <c r="G49" s="100"/>
      <c r="H49" s="100"/>
      <c r="I49" s="100"/>
      <c r="J49" s="100"/>
      <c r="K49" s="17"/>
      <c r="L49" s="17"/>
      <c r="M49" s="17"/>
      <c r="N49" s="17"/>
      <c r="O49" s="100"/>
      <c r="P49" s="100"/>
      <c r="Q49" s="100"/>
      <c r="R49" s="100"/>
      <c r="S49" s="18"/>
      <c r="T49" s="17"/>
      <c r="U49" s="17"/>
      <c r="V49" s="17"/>
      <c r="W49" s="17"/>
      <c r="X49" s="100"/>
      <c r="Y49" s="100"/>
      <c r="Z49" s="100"/>
      <c r="AA49" s="100"/>
      <c r="AB49" s="17"/>
      <c r="AC49" s="17"/>
      <c r="AD49" s="17"/>
      <c r="AE49" s="17"/>
      <c r="AF49" s="100"/>
      <c r="AG49" s="100"/>
      <c r="AH49" s="100"/>
      <c r="AI49" s="100"/>
      <c r="AJ49" s="18"/>
      <c r="AK49" s="17"/>
      <c r="AL49" s="17"/>
      <c r="AM49" s="17"/>
      <c r="AN49" s="17"/>
      <c r="AO49" s="100"/>
      <c r="AP49" s="100"/>
      <c r="AQ49" s="100"/>
      <c r="AR49" s="100"/>
      <c r="AS49" s="17"/>
      <c r="AT49" s="17"/>
      <c r="AU49" s="17"/>
      <c r="AV49" s="17"/>
      <c r="AW49" s="100"/>
      <c r="AX49" s="100"/>
      <c r="AY49" s="100"/>
      <c r="AZ49" s="100"/>
      <c r="BA49" s="18"/>
      <c r="BB49" s="17"/>
      <c r="BC49" s="17"/>
      <c r="BD49" s="17"/>
      <c r="BE49" s="17"/>
      <c r="BF49" s="100"/>
      <c r="BG49" s="100"/>
      <c r="BH49" s="100"/>
      <c r="BI49" s="100"/>
      <c r="BJ49" s="17"/>
      <c r="BK49" s="17"/>
      <c r="BL49" s="17"/>
      <c r="BM49" s="17"/>
      <c r="BN49" s="100"/>
      <c r="BO49" s="100"/>
      <c r="BP49" s="100"/>
      <c r="BQ49" s="100"/>
      <c r="BR49" s="18"/>
      <c r="BS49" s="17"/>
      <c r="BT49" s="17"/>
      <c r="BU49" s="17"/>
      <c r="BV49" s="17"/>
      <c r="BW49" s="100"/>
      <c r="BX49" s="100"/>
      <c r="BY49" s="100"/>
      <c r="BZ49" s="100"/>
      <c r="CA49" s="17"/>
      <c r="CB49" s="17"/>
      <c r="CC49" s="17"/>
      <c r="CD49" s="17"/>
      <c r="CE49" s="100"/>
      <c r="CF49" s="100"/>
      <c r="CG49" s="100"/>
      <c r="CH49" s="100"/>
      <c r="CI49" s="18"/>
      <c r="CJ49" s="17"/>
      <c r="CK49" s="17"/>
      <c r="CL49" s="17"/>
      <c r="CM49" s="17"/>
      <c r="CN49" s="100"/>
      <c r="CO49" s="100"/>
      <c r="CP49" s="100"/>
      <c r="CQ49" s="100"/>
      <c r="CR49" s="17"/>
      <c r="CS49" s="17"/>
      <c r="CT49" s="17"/>
      <c r="CU49" s="17"/>
      <c r="CV49" s="100"/>
      <c r="CW49" s="100"/>
      <c r="CX49" s="100"/>
      <c r="CY49" s="100"/>
      <c r="CZ49" s="18"/>
      <c r="DA49" s="17"/>
      <c r="DB49" s="17"/>
      <c r="DC49" s="17"/>
      <c r="DD49" s="17"/>
      <c r="DE49" s="100"/>
      <c r="DF49" s="100"/>
      <c r="DG49" s="100"/>
      <c r="DH49" s="100"/>
      <c r="DI49" s="17"/>
      <c r="DJ49" s="17"/>
      <c r="DK49" s="17"/>
      <c r="DL49" s="17"/>
      <c r="DM49" s="100"/>
      <c r="DN49" s="100"/>
      <c r="DO49" s="100"/>
      <c r="DP49" s="100"/>
      <c r="DQ49" s="18"/>
      <c r="DR49" s="17"/>
      <c r="DS49" s="17"/>
      <c r="DT49" s="17"/>
      <c r="DU49" s="17"/>
      <c r="DV49" s="100"/>
      <c r="DW49" s="100"/>
      <c r="DX49" s="100"/>
      <c r="DY49" s="100"/>
      <c r="DZ49" s="17"/>
      <c r="EA49" s="17"/>
      <c r="EB49" s="17"/>
      <c r="EC49" s="17"/>
      <c r="ED49" s="100"/>
      <c r="EE49" s="100"/>
      <c r="EF49" s="100"/>
      <c r="EG49" s="100"/>
      <c r="EH49" s="18"/>
      <c r="EI49" s="17"/>
      <c r="EJ49" s="17"/>
      <c r="EK49" s="17"/>
      <c r="EL49" s="17"/>
      <c r="EM49" s="100"/>
      <c r="EN49" s="100"/>
      <c r="EO49" s="100"/>
      <c r="EP49" s="100"/>
      <c r="EQ49" s="17"/>
      <c r="ER49" s="17"/>
      <c r="ES49" s="17"/>
      <c r="ET49" s="17"/>
      <c r="EU49" s="100"/>
      <c r="EV49" s="100"/>
      <c r="EW49" s="100"/>
      <c r="EX49" s="100"/>
      <c r="EY49" s="18"/>
      <c r="EZ49" s="17"/>
      <c r="FA49" s="17"/>
      <c r="FB49" s="17"/>
      <c r="FC49" s="17"/>
      <c r="FD49" s="100"/>
      <c r="FE49" s="100"/>
      <c r="FF49" s="100"/>
      <c r="FG49" s="100"/>
      <c r="FH49" s="17"/>
      <c r="FI49" s="17"/>
      <c r="FJ49" s="17"/>
      <c r="FK49" s="17"/>
      <c r="FL49" s="100"/>
      <c r="FM49" s="100"/>
      <c r="FN49" s="100"/>
      <c r="FO49" s="100"/>
      <c r="FP49" s="18"/>
    </row>
    <row r="50" spans="2:172" ht="18">
      <c r="B50" s="4">
        <f>$B$62</f>
        <v>0</v>
      </c>
      <c r="C50" s="17"/>
      <c r="D50" s="17"/>
      <c r="E50" s="17"/>
      <c r="F50" s="17"/>
      <c r="G50" s="100"/>
      <c r="H50" s="100"/>
      <c r="I50" s="100"/>
      <c r="J50" s="100"/>
      <c r="K50" s="17"/>
      <c r="L50" s="17"/>
      <c r="M50" s="17"/>
      <c r="N50" s="17"/>
      <c r="O50" s="100"/>
      <c r="P50" s="100"/>
      <c r="Q50" s="100"/>
      <c r="R50" s="100"/>
      <c r="S50" s="18"/>
      <c r="T50" s="17"/>
      <c r="U50" s="17"/>
      <c r="V50" s="17"/>
      <c r="W50" s="17"/>
      <c r="X50" s="100"/>
      <c r="Y50" s="100"/>
      <c r="Z50" s="100"/>
      <c r="AA50" s="100"/>
      <c r="AB50" s="17"/>
      <c r="AC50" s="17"/>
      <c r="AD50" s="17"/>
      <c r="AE50" s="17"/>
      <c r="AF50" s="100"/>
      <c r="AG50" s="100"/>
      <c r="AH50" s="100"/>
      <c r="AI50" s="100"/>
      <c r="AJ50" s="18"/>
      <c r="AK50" s="17"/>
      <c r="AL50" s="17"/>
      <c r="AM50" s="17"/>
      <c r="AN50" s="17"/>
      <c r="AO50" s="100"/>
      <c r="AP50" s="100"/>
      <c r="AQ50" s="100"/>
      <c r="AR50" s="100"/>
      <c r="AS50" s="17"/>
      <c r="AT50" s="17"/>
      <c r="AU50" s="17"/>
      <c r="AV50" s="17"/>
      <c r="AW50" s="100"/>
      <c r="AX50" s="100"/>
      <c r="AY50" s="100"/>
      <c r="AZ50" s="100"/>
      <c r="BA50" s="18"/>
      <c r="BB50" s="17"/>
      <c r="BC50" s="17"/>
      <c r="BD50" s="17"/>
      <c r="BE50" s="17"/>
      <c r="BF50" s="100"/>
      <c r="BG50" s="100"/>
      <c r="BH50" s="100"/>
      <c r="BI50" s="100"/>
      <c r="BJ50" s="17"/>
      <c r="BK50" s="17"/>
      <c r="BL50" s="17"/>
      <c r="BM50" s="17"/>
      <c r="BN50" s="100"/>
      <c r="BO50" s="100"/>
      <c r="BP50" s="100"/>
      <c r="BQ50" s="100"/>
      <c r="BR50" s="18"/>
      <c r="BS50" s="17"/>
      <c r="BT50" s="17"/>
      <c r="BU50" s="17"/>
      <c r="BV50" s="17"/>
      <c r="BW50" s="100"/>
      <c r="BX50" s="100"/>
      <c r="BY50" s="100"/>
      <c r="BZ50" s="100"/>
      <c r="CA50" s="17"/>
      <c r="CB50" s="17"/>
      <c r="CC50" s="17"/>
      <c r="CD50" s="17"/>
      <c r="CE50" s="100"/>
      <c r="CF50" s="100"/>
      <c r="CG50" s="100"/>
      <c r="CH50" s="100"/>
      <c r="CI50" s="18"/>
      <c r="CJ50" s="17"/>
      <c r="CK50" s="17"/>
      <c r="CL50" s="17"/>
      <c r="CM50" s="17"/>
      <c r="CN50" s="100"/>
      <c r="CO50" s="100"/>
      <c r="CP50" s="100"/>
      <c r="CQ50" s="100"/>
      <c r="CR50" s="17"/>
      <c r="CS50" s="17"/>
      <c r="CT50" s="17"/>
      <c r="CU50" s="17"/>
      <c r="CV50" s="100"/>
      <c r="CW50" s="100"/>
      <c r="CX50" s="100"/>
      <c r="CY50" s="100"/>
      <c r="CZ50" s="18"/>
      <c r="DA50" s="17"/>
      <c r="DB50" s="17"/>
      <c r="DC50" s="17"/>
      <c r="DD50" s="17"/>
      <c r="DE50" s="100"/>
      <c r="DF50" s="100"/>
      <c r="DG50" s="100"/>
      <c r="DH50" s="100"/>
      <c r="DI50" s="17"/>
      <c r="DJ50" s="17"/>
      <c r="DK50" s="17"/>
      <c r="DL50" s="17"/>
      <c r="DM50" s="100"/>
      <c r="DN50" s="100"/>
      <c r="DO50" s="100"/>
      <c r="DP50" s="100"/>
      <c r="DQ50" s="18"/>
      <c r="DR50" s="17"/>
      <c r="DS50" s="17"/>
      <c r="DT50" s="17"/>
      <c r="DU50" s="17"/>
      <c r="DV50" s="100"/>
      <c r="DW50" s="100"/>
      <c r="DX50" s="100"/>
      <c r="DY50" s="100"/>
      <c r="DZ50" s="17"/>
      <c r="EA50" s="17"/>
      <c r="EB50" s="17"/>
      <c r="EC50" s="17"/>
      <c r="ED50" s="100"/>
      <c r="EE50" s="100"/>
      <c r="EF50" s="100"/>
      <c r="EG50" s="100"/>
      <c r="EH50" s="18"/>
      <c r="EI50" s="17"/>
      <c r="EJ50" s="17"/>
      <c r="EK50" s="17"/>
      <c r="EL50" s="17"/>
      <c r="EM50" s="100"/>
      <c r="EN50" s="100"/>
      <c r="EO50" s="100"/>
      <c r="EP50" s="100"/>
      <c r="EQ50" s="17"/>
      <c r="ER50" s="17"/>
      <c r="ES50" s="17"/>
      <c r="ET50" s="17"/>
      <c r="EU50" s="100"/>
      <c r="EV50" s="100"/>
      <c r="EW50" s="100"/>
      <c r="EX50" s="100"/>
      <c r="EY50" s="18"/>
      <c r="EZ50" s="17"/>
      <c r="FA50" s="17"/>
      <c r="FB50" s="17"/>
      <c r="FC50" s="17"/>
      <c r="FD50" s="100"/>
      <c r="FE50" s="100"/>
      <c r="FF50" s="100"/>
      <c r="FG50" s="100"/>
      <c r="FH50" s="17"/>
      <c r="FI50" s="17"/>
      <c r="FJ50" s="17"/>
      <c r="FK50" s="17"/>
      <c r="FL50" s="100"/>
      <c r="FM50" s="100"/>
      <c r="FN50" s="100"/>
      <c r="FO50" s="100"/>
      <c r="FP50" s="18"/>
    </row>
    <row r="51" spans="2:172" ht="18">
      <c r="B51" s="4">
        <f>$B$63</f>
        <v>0</v>
      </c>
      <c r="C51" s="17"/>
      <c r="D51" s="17"/>
      <c r="E51" s="17"/>
      <c r="F51" s="17"/>
      <c r="G51" s="100"/>
      <c r="H51" s="100"/>
      <c r="I51" s="100"/>
      <c r="J51" s="100"/>
      <c r="K51" s="17"/>
      <c r="L51" s="17"/>
      <c r="M51" s="17"/>
      <c r="N51" s="17"/>
      <c r="O51" s="100"/>
      <c r="P51" s="100"/>
      <c r="Q51" s="100"/>
      <c r="R51" s="100"/>
      <c r="S51" s="18"/>
      <c r="T51" s="17"/>
      <c r="U51" s="17"/>
      <c r="V51" s="17"/>
      <c r="W51" s="17"/>
      <c r="X51" s="100"/>
      <c r="Y51" s="100"/>
      <c r="Z51" s="100"/>
      <c r="AA51" s="100"/>
      <c r="AB51" s="17"/>
      <c r="AC51" s="17"/>
      <c r="AD51" s="17"/>
      <c r="AE51" s="17"/>
      <c r="AF51" s="100"/>
      <c r="AG51" s="100"/>
      <c r="AH51" s="100"/>
      <c r="AI51" s="100"/>
      <c r="AJ51" s="18"/>
      <c r="AK51" s="17"/>
      <c r="AL51" s="17"/>
      <c r="AM51" s="17"/>
      <c r="AN51" s="17"/>
      <c r="AO51" s="100"/>
      <c r="AP51" s="100"/>
      <c r="AQ51" s="100"/>
      <c r="AR51" s="100"/>
      <c r="AS51" s="17"/>
      <c r="AT51" s="17"/>
      <c r="AU51" s="17"/>
      <c r="AV51" s="17"/>
      <c r="AW51" s="100"/>
      <c r="AX51" s="100"/>
      <c r="AY51" s="100"/>
      <c r="AZ51" s="100"/>
      <c r="BA51" s="18"/>
      <c r="BB51" s="17"/>
      <c r="BC51" s="17"/>
      <c r="BD51" s="17"/>
      <c r="BE51" s="17"/>
      <c r="BF51" s="100"/>
      <c r="BG51" s="100"/>
      <c r="BH51" s="100"/>
      <c r="BI51" s="100"/>
      <c r="BJ51" s="17"/>
      <c r="BK51" s="17"/>
      <c r="BL51" s="17"/>
      <c r="BM51" s="17"/>
      <c r="BN51" s="100"/>
      <c r="BO51" s="100"/>
      <c r="BP51" s="100"/>
      <c r="BQ51" s="100"/>
      <c r="BR51" s="18"/>
      <c r="BS51" s="17"/>
      <c r="BT51" s="17"/>
      <c r="BU51" s="17"/>
      <c r="BV51" s="17"/>
      <c r="BW51" s="100"/>
      <c r="BX51" s="100"/>
      <c r="BY51" s="100"/>
      <c r="BZ51" s="100"/>
      <c r="CA51" s="17"/>
      <c r="CB51" s="17"/>
      <c r="CC51" s="17"/>
      <c r="CD51" s="17"/>
      <c r="CE51" s="100"/>
      <c r="CF51" s="100"/>
      <c r="CG51" s="100"/>
      <c r="CH51" s="100"/>
      <c r="CI51" s="18"/>
      <c r="CJ51" s="17"/>
      <c r="CK51" s="17"/>
      <c r="CL51" s="17"/>
      <c r="CM51" s="17"/>
      <c r="CN51" s="100"/>
      <c r="CO51" s="100"/>
      <c r="CP51" s="100"/>
      <c r="CQ51" s="100"/>
      <c r="CR51" s="17"/>
      <c r="CS51" s="17"/>
      <c r="CT51" s="17"/>
      <c r="CU51" s="17"/>
      <c r="CV51" s="100"/>
      <c r="CW51" s="100"/>
      <c r="CX51" s="100"/>
      <c r="CY51" s="100"/>
      <c r="CZ51" s="18"/>
      <c r="DA51" s="17"/>
      <c r="DB51" s="17"/>
      <c r="DC51" s="17"/>
      <c r="DD51" s="17"/>
      <c r="DE51" s="100"/>
      <c r="DF51" s="100"/>
      <c r="DG51" s="100"/>
      <c r="DH51" s="100"/>
      <c r="DI51" s="17"/>
      <c r="DJ51" s="17"/>
      <c r="DK51" s="17"/>
      <c r="DL51" s="17"/>
      <c r="DM51" s="100"/>
      <c r="DN51" s="100"/>
      <c r="DO51" s="100"/>
      <c r="DP51" s="100"/>
      <c r="DQ51" s="18"/>
      <c r="DR51" s="17"/>
      <c r="DS51" s="17"/>
      <c r="DT51" s="17"/>
      <c r="DU51" s="17"/>
      <c r="DV51" s="100"/>
      <c r="DW51" s="100"/>
      <c r="DX51" s="100"/>
      <c r="DY51" s="100"/>
      <c r="DZ51" s="17"/>
      <c r="EA51" s="17"/>
      <c r="EB51" s="17"/>
      <c r="EC51" s="17"/>
      <c r="ED51" s="100"/>
      <c r="EE51" s="100"/>
      <c r="EF51" s="100"/>
      <c r="EG51" s="100"/>
      <c r="EH51" s="18"/>
      <c r="EI51" s="17"/>
      <c r="EJ51" s="17"/>
      <c r="EK51" s="17"/>
      <c r="EL51" s="17"/>
      <c r="EM51" s="100"/>
      <c r="EN51" s="100"/>
      <c r="EO51" s="100"/>
      <c r="EP51" s="100"/>
      <c r="EQ51" s="17"/>
      <c r="ER51" s="17"/>
      <c r="ES51" s="17"/>
      <c r="ET51" s="17"/>
      <c r="EU51" s="100"/>
      <c r="EV51" s="100"/>
      <c r="EW51" s="100"/>
      <c r="EX51" s="100"/>
      <c r="EY51" s="18"/>
      <c r="EZ51" s="17"/>
      <c r="FA51" s="17"/>
      <c r="FB51" s="17"/>
      <c r="FC51" s="17"/>
      <c r="FD51" s="100"/>
      <c r="FE51" s="100"/>
      <c r="FF51" s="100"/>
      <c r="FG51" s="100"/>
      <c r="FH51" s="17"/>
      <c r="FI51" s="17"/>
      <c r="FJ51" s="17"/>
      <c r="FK51" s="17"/>
      <c r="FL51" s="100"/>
      <c r="FM51" s="100"/>
      <c r="FN51" s="100"/>
      <c r="FO51" s="100"/>
      <c r="FP51" s="18"/>
    </row>
    <row r="52" spans="2:172" ht="18">
      <c r="B52" s="4">
        <f>$B$64</f>
        <v>0</v>
      </c>
      <c r="C52" s="17"/>
      <c r="D52" s="17"/>
      <c r="E52" s="17"/>
      <c r="F52" s="17"/>
      <c r="G52" s="100"/>
      <c r="H52" s="100"/>
      <c r="I52" s="100"/>
      <c r="J52" s="100"/>
      <c r="K52" s="17"/>
      <c r="L52" s="17"/>
      <c r="M52" s="17"/>
      <c r="N52" s="17"/>
      <c r="O52" s="100"/>
      <c r="P52" s="100"/>
      <c r="Q52" s="100"/>
      <c r="R52" s="100"/>
      <c r="S52" s="18"/>
      <c r="T52" s="17"/>
      <c r="U52" s="17"/>
      <c r="V52" s="17"/>
      <c r="W52" s="17"/>
      <c r="X52" s="100"/>
      <c r="Y52" s="100"/>
      <c r="Z52" s="100"/>
      <c r="AA52" s="100"/>
      <c r="AB52" s="17"/>
      <c r="AC52" s="17"/>
      <c r="AD52" s="17"/>
      <c r="AE52" s="17"/>
      <c r="AF52" s="100"/>
      <c r="AG52" s="100"/>
      <c r="AH52" s="100"/>
      <c r="AI52" s="100"/>
      <c r="AJ52" s="18"/>
      <c r="AK52" s="17"/>
      <c r="AL52" s="17"/>
      <c r="AM52" s="17"/>
      <c r="AN52" s="17"/>
      <c r="AO52" s="100"/>
      <c r="AP52" s="100"/>
      <c r="AQ52" s="100"/>
      <c r="AR52" s="100"/>
      <c r="AS52" s="17"/>
      <c r="AT52" s="17"/>
      <c r="AU52" s="17"/>
      <c r="AV52" s="17"/>
      <c r="AW52" s="100"/>
      <c r="AX52" s="100"/>
      <c r="AY52" s="100"/>
      <c r="AZ52" s="100"/>
      <c r="BA52" s="18"/>
      <c r="BB52" s="17"/>
      <c r="BC52" s="17"/>
      <c r="BD52" s="17"/>
      <c r="BE52" s="17"/>
      <c r="BF52" s="100"/>
      <c r="BG52" s="100"/>
      <c r="BH52" s="100"/>
      <c r="BI52" s="100"/>
      <c r="BJ52" s="17"/>
      <c r="BK52" s="17"/>
      <c r="BL52" s="17"/>
      <c r="BM52" s="17"/>
      <c r="BN52" s="100"/>
      <c r="BO52" s="100"/>
      <c r="BP52" s="100"/>
      <c r="BQ52" s="100"/>
      <c r="BR52" s="18"/>
      <c r="BS52" s="17"/>
      <c r="BT52" s="17"/>
      <c r="BU52" s="17"/>
      <c r="BV52" s="17"/>
      <c r="BW52" s="100"/>
      <c r="BX52" s="100"/>
      <c r="BY52" s="100"/>
      <c r="BZ52" s="100"/>
      <c r="CA52" s="17"/>
      <c r="CB52" s="17"/>
      <c r="CC52" s="17"/>
      <c r="CD52" s="17"/>
      <c r="CE52" s="100"/>
      <c r="CF52" s="100"/>
      <c r="CG52" s="100"/>
      <c r="CH52" s="100"/>
      <c r="CI52" s="18"/>
      <c r="CJ52" s="17"/>
      <c r="CK52" s="17"/>
      <c r="CL52" s="17"/>
      <c r="CM52" s="17"/>
      <c r="CN52" s="100"/>
      <c r="CO52" s="100"/>
      <c r="CP52" s="100"/>
      <c r="CQ52" s="100"/>
      <c r="CR52" s="17"/>
      <c r="CS52" s="17"/>
      <c r="CT52" s="17"/>
      <c r="CU52" s="17"/>
      <c r="CV52" s="100"/>
      <c r="CW52" s="100"/>
      <c r="CX52" s="100"/>
      <c r="CY52" s="100"/>
      <c r="CZ52" s="18"/>
      <c r="DA52" s="17"/>
      <c r="DB52" s="17"/>
      <c r="DC52" s="17"/>
      <c r="DD52" s="17"/>
      <c r="DE52" s="100"/>
      <c r="DF52" s="100"/>
      <c r="DG52" s="100"/>
      <c r="DH52" s="100"/>
      <c r="DI52" s="17"/>
      <c r="DJ52" s="17"/>
      <c r="DK52" s="17"/>
      <c r="DL52" s="17"/>
      <c r="DM52" s="100"/>
      <c r="DN52" s="100"/>
      <c r="DO52" s="100"/>
      <c r="DP52" s="100"/>
      <c r="DQ52" s="18"/>
      <c r="DR52" s="17"/>
      <c r="DS52" s="17"/>
      <c r="DT52" s="17"/>
      <c r="DU52" s="17"/>
      <c r="DV52" s="100"/>
      <c r="DW52" s="100"/>
      <c r="DX52" s="100"/>
      <c r="DY52" s="100"/>
      <c r="DZ52" s="17"/>
      <c r="EA52" s="17"/>
      <c r="EB52" s="17"/>
      <c r="EC52" s="17"/>
      <c r="ED52" s="100"/>
      <c r="EE52" s="100"/>
      <c r="EF52" s="100"/>
      <c r="EG52" s="100"/>
      <c r="EH52" s="18"/>
      <c r="EI52" s="17"/>
      <c r="EJ52" s="17"/>
      <c r="EK52" s="17"/>
      <c r="EL52" s="17"/>
      <c r="EM52" s="100"/>
      <c r="EN52" s="100"/>
      <c r="EO52" s="100"/>
      <c r="EP52" s="100"/>
      <c r="EQ52" s="17"/>
      <c r="ER52" s="17"/>
      <c r="ES52" s="17"/>
      <c r="ET52" s="17"/>
      <c r="EU52" s="100"/>
      <c r="EV52" s="100"/>
      <c r="EW52" s="100"/>
      <c r="EX52" s="100"/>
      <c r="EY52" s="18"/>
      <c r="EZ52" s="17"/>
      <c r="FA52" s="17"/>
      <c r="FB52" s="17"/>
      <c r="FC52" s="17"/>
      <c r="FD52" s="100"/>
      <c r="FE52" s="100"/>
      <c r="FF52" s="100"/>
      <c r="FG52" s="100"/>
      <c r="FH52" s="17"/>
      <c r="FI52" s="17"/>
      <c r="FJ52" s="17"/>
      <c r="FK52" s="17"/>
      <c r="FL52" s="100"/>
      <c r="FM52" s="100"/>
      <c r="FN52" s="100"/>
      <c r="FO52" s="100"/>
      <c r="FP52" s="18"/>
    </row>
    <row r="54" spans="2:172">
      <c r="B54" s="76" t="s">
        <v>891</v>
      </c>
      <c r="C54" s="76" t="s">
        <v>890</v>
      </c>
      <c r="D54" s="76" t="s">
        <v>923</v>
      </c>
      <c r="E54" s="76" t="s">
        <v>914</v>
      </c>
    </row>
    <row r="55" spans="2:172">
      <c r="B55" s="7" t="str">
        <f>'Matrix Lookups'!V4</f>
        <v>Central Single-Speed Heat Pump: 14 SEER, 8.7 HSPF</v>
      </c>
      <c r="C55" s="7">
        <f>'Matrix Lookups'!B4</f>
        <v>1</v>
      </c>
      <c r="D55" s="75" t="s">
        <v>24</v>
      </c>
      <c r="E55" s="75" t="str">
        <f>'Matrix Lookups'!S4</f>
        <v>kWh-No-No</v>
      </c>
    </row>
    <row r="56" spans="2:172">
      <c r="B56" s="7" t="str">
        <f>'Matrix Lookups'!V5</f>
        <v>Central Single-Speed Heat Pump Packaged Unit: 14 SEER, 8.7 HSPF</v>
      </c>
      <c r="C56" s="7">
        <f>'Matrix Lookups'!B5</f>
        <v>2</v>
      </c>
      <c r="D56" s="75" t="s">
        <v>25</v>
      </c>
      <c r="E56" s="75" t="str">
        <f>'Matrix Lookups'!S5</f>
        <v>Therms-No-No</v>
      </c>
    </row>
    <row r="57" spans="2:172">
      <c r="B57" s="7" t="str">
        <f>'Matrix Lookups'!V6</f>
        <v>Ducted Variable Speed Heat Pump: 17 SEER, 9.4 HSPF</v>
      </c>
      <c r="C57" s="7">
        <f>'Matrix Lookups'!B6</f>
        <v>3</v>
      </c>
      <c r="D57" s="7" t="s">
        <v>26</v>
      </c>
      <c r="E57" s="75" t="str">
        <f>'Matrix Lookups'!S6</f>
        <v>Btu-No-No</v>
      </c>
    </row>
    <row r="58" spans="2:172">
      <c r="B58" s="7" t="str">
        <f>'Matrix Lookups'!V7</f>
        <v>Ductless Variable Speed Heat Pump: 19 SEER, 11 HSPF</v>
      </c>
      <c r="C58" s="7">
        <f>'Matrix Lookups'!B7</f>
        <v>4</v>
      </c>
      <c r="D58" s="7" t="s">
        <v>928</v>
      </c>
      <c r="E58" s="75" t="str">
        <f>'Matrix Lookups'!S7</f>
        <v>Tons-No-No</v>
      </c>
    </row>
    <row r="59" spans="2:172">
      <c r="B59" s="7"/>
      <c r="C59" s="7">
        <f>'Matrix Lookups'!B8</f>
        <v>5</v>
      </c>
      <c r="E59" s="75" t="str">
        <f>'Matrix Lookups'!S8</f>
        <v>kWh-No-Yes</v>
      </c>
    </row>
    <row r="60" spans="2:172">
      <c r="B60" s="7"/>
      <c r="C60" s="7">
        <f>'Matrix Lookups'!B9</f>
        <v>6</v>
      </c>
      <c r="E60" s="75" t="str">
        <f>'Matrix Lookups'!S9</f>
        <v>Therms-No-Yes</v>
      </c>
    </row>
    <row r="61" spans="2:172">
      <c r="B61" s="7"/>
      <c r="C61" s="7">
        <f>'Matrix Lookups'!B10</f>
        <v>11</v>
      </c>
      <c r="E61" s="75" t="str">
        <f>'Matrix Lookups'!S10</f>
        <v>Btu-No-Yes</v>
      </c>
    </row>
    <row r="62" spans="2:172">
      <c r="B62" s="7"/>
      <c r="C62" s="7">
        <f>'Matrix Lookups'!B11</f>
        <v>12</v>
      </c>
      <c r="E62" s="75" t="str">
        <f>'Matrix Lookups'!S11</f>
        <v>Tons-No-Yes</v>
      </c>
    </row>
    <row r="63" spans="2:172">
      <c r="B63" s="7"/>
      <c r="C63" s="7">
        <f>'Matrix Lookups'!B12</f>
        <v>13</v>
      </c>
      <c r="E63" s="75" t="str">
        <f>'Matrix Lookups'!S12</f>
        <v>kWh-Yes-No</v>
      </c>
    </row>
    <row r="64" spans="2:172">
      <c r="B64" s="7"/>
      <c r="C64" s="7">
        <f>'Matrix Lookups'!B13</f>
        <v>16</v>
      </c>
      <c r="E64" s="75" t="str">
        <f>'Matrix Lookups'!S13</f>
        <v>Therms-Yes-No</v>
      </c>
    </row>
    <row r="65" spans="5:5">
      <c r="E65" s="75" t="str">
        <f>'Matrix Lookups'!S14</f>
        <v>Btu-Yes-No</v>
      </c>
    </row>
    <row r="66" spans="5:5">
      <c r="E66" s="75" t="str">
        <f>'Matrix Lookups'!S15</f>
        <v>Tons-Yes-No</v>
      </c>
    </row>
    <row r="67" spans="5:5">
      <c r="E67" s="75" t="str">
        <f>'Matrix Lookups'!S16</f>
        <v>kWh-Yes-Yes</v>
      </c>
    </row>
    <row r="68" spans="5:5">
      <c r="E68" s="75" t="str">
        <f>'Matrix Lookups'!S17</f>
        <v>Therms-Yes-Yes</v>
      </c>
    </row>
    <row r="69" spans="5:5">
      <c r="E69" s="75" t="str">
        <f>'Matrix Lookups'!S18</f>
        <v>Btu-Yes-Yes</v>
      </c>
    </row>
    <row r="70" spans="5:5">
      <c r="E70" s="75" t="str">
        <f>'Matrix Lookups'!S19</f>
        <v>Tons-Yes-Yes</v>
      </c>
    </row>
  </sheetData>
  <mergeCells count="40">
    <mergeCell ref="CJ2:CY2"/>
    <mergeCell ref="CJ15:CY15"/>
    <mergeCell ref="CJ28:CY28"/>
    <mergeCell ref="CJ41:CY41"/>
    <mergeCell ref="DA41:DP41"/>
    <mergeCell ref="DR41:EG41"/>
    <mergeCell ref="EI41:EX41"/>
    <mergeCell ref="EZ41:FO41"/>
    <mergeCell ref="C41:R41"/>
    <mergeCell ref="T41:AI41"/>
    <mergeCell ref="AK41:AZ41"/>
    <mergeCell ref="BB41:BQ41"/>
    <mergeCell ref="BS41:CH41"/>
    <mergeCell ref="EI15:EX15"/>
    <mergeCell ref="EZ15:FO15"/>
    <mergeCell ref="C28:R28"/>
    <mergeCell ref="T28:AI28"/>
    <mergeCell ref="AK28:AZ28"/>
    <mergeCell ref="BB28:BQ28"/>
    <mergeCell ref="BS28:CH28"/>
    <mergeCell ref="DA28:DP28"/>
    <mergeCell ref="DR28:EG28"/>
    <mergeCell ref="EI28:EX28"/>
    <mergeCell ref="EZ28:FO28"/>
    <mergeCell ref="DR2:EG2"/>
    <mergeCell ref="EI2:EX2"/>
    <mergeCell ref="EZ2:FO2"/>
    <mergeCell ref="C15:R15"/>
    <mergeCell ref="T15:AI15"/>
    <mergeCell ref="AK15:AZ15"/>
    <mergeCell ref="BB15:BQ15"/>
    <mergeCell ref="BS15:CH15"/>
    <mergeCell ref="DA15:DP15"/>
    <mergeCell ref="DR15:EG15"/>
    <mergeCell ref="C2:R2"/>
    <mergeCell ref="T2:AI2"/>
    <mergeCell ref="AK2:AZ2"/>
    <mergeCell ref="BB2:BQ2"/>
    <mergeCell ref="BS2:CH2"/>
    <mergeCell ref="DA2:DP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ite_x0020_Number xmlns="ea76da7b-989c-454d-bd79-011e9b584174"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5E53F139EDD0148B797851E12DA9C78" ma:contentTypeVersion="13" ma:contentTypeDescription="Create a new document." ma:contentTypeScope="" ma:versionID="afa622e748acd9de7f68eef50610d707">
  <xsd:schema xmlns:xsd="http://www.w3.org/2001/XMLSchema" xmlns:xs="http://www.w3.org/2001/XMLSchema" xmlns:p="http://schemas.microsoft.com/office/2006/metadata/properties" xmlns:ns2="ea76da7b-989c-454d-bd79-011e9b584174" xmlns:ns3="96ad22c0-3e36-4639-a634-6a639b15a357" targetNamespace="http://schemas.microsoft.com/office/2006/metadata/properties" ma:root="true" ma:fieldsID="89c10f4c76320872a829c41c73c1384a" ns2:_="" ns3:_="">
    <xsd:import namespace="ea76da7b-989c-454d-bd79-011e9b584174"/>
    <xsd:import namespace="96ad22c0-3e36-4639-a634-6a639b15a35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element ref="ns2:MediaServiceLocation" minOccurs="0"/>
                <xsd:element ref="ns2:MediaServiceEventHashCode" minOccurs="0"/>
                <xsd:element ref="ns2:MediaServiceGenerationTime" minOccurs="0"/>
                <xsd:element ref="ns2:Site_x0020_Number"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76da7b-989c-454d-bd79-011e9b5841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Site_x0020_Number" ma:index="18" nillable="true" ma:displayName="Site Number" ma:decimals="0" ma:description="Ordinal number assigned to site" ma:format="Dropdown" ma:internalName="Site_x0020_Number" ma:percentage="FALSE">
      <xsd:simpleType>
        <xsd:restriction base="dms:Number"/>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6ad22c0-3e36-4639-a634-6a639b15a357"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CC2DFE1-8730-4C22-A365-2B3550DEB265}">
  <ds:schemaRefs>
    <ds:schemaRef ds:uri="http://schemas.microsoft.com/sharepoint/v3/contenttype/forms"/>
  </ds:schemaRefs>
</ds:datastoreItem>
</file>

<file path=customXml/itemProps2.xml><?xml version="1.0" encoding="utf-8"?>
<ds:datastoreItem xmlns:ds="http://schemas.openxmlformats.org/officeDocument/2006/customXml" ds:itemID="{0A2B35F6-31D2-4F51-A8D7-6269E246F4D2}">
  <ds:schemaRefs>
    <ds:schemaRef ds:uri="http://schemas.microsoft.com/office/2006/metadata/properties"/>
    <ds:schemaRef ds:uri="http://schemas.microsoft.com/office/infopath/2007/PartnerControls"/>
    <ds:schemaRef ds:uri="ea76da7b-989c-454d-bd79-011e9b584174"/>
  </ds:schemaRefs>
</ds:datastoreItem>
</file>

<file path=customXml/itemProps3.xml><?xml version="1.0" encoding="utf-8"?>
<ds:datastoreItem xmlns:ds="http://schemas.openxmlformats.org/officeDocument/2006/customXml" ds:itemID="{8D6B67F8-7DA4-44BD-96DF-8E6629132A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a76da7b-989c-454d-bd79-011e9b584174"/>
    <ds:schemaRef ds:uri="96ad22c0-3e36-4639-a634-6a639b15a3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vt:i4>
      </vt:variant>
    </vt:vector>
  </HeadingPairs>
  <TitlesOfParts>
    <vt:vector size="15" baseType="lpstr">
      <vt:lpstr>Instructions</vt:lpstr>
      <vt:lpstr>HVAC HP Energy Cost Estimator</vt:lpstr>
      <vt:lpstr>README</vt:lpstr>
      <vt:lpstr>Home Vintage Table</vt:lpstr>
      <vt:lpstr>Supplemental Data</vt:lpstr>
      <vt:lpstr>Matrix Lookups</vt:lpstr>
      <vt:lpstr>PG&amp;E Current HP Usage Matrix</vt:lpstr>
      <vt:lpstr>PG&amp;E Current HP Cost-CZ</vt:lpstr>
      <vt:lpstr>PG&amp;E Proposed HP Usage Matrix</vt:lpstr>
      <vt:lpstr>PG&amp;E Proposed HP Cost-CZ</vt:lpstr>
      <vt:lpstr>GAS PG&amp;E Current HP Cost-CZ</vt:lpstr>
      <vt:lpstr>GAS PG&amp;E Proposed HP Cost-CZ</vt:lpstr>
      <vt:lpstr>Electric Service Territory</vt:lpstr>
      <vt:lpstr>Instructions!Print_Area</vt:lpstr>
      <vt:lpstr>README!Print_Area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Saniya Syed</dc:creator>
  <cp:keywords/>
  <dc:description/>
  <cp:lastModifiedBy>Robert Hahn</cp:lastModifiedBy>
  <cp:revision/>
  <dcterms:created xsi:type="dcterms:W3CDTF">2020-04-20T04:35:17Z</dcterms:created>
  <dcterms:modified xsi:type="dcterms:W3CDTF">2021-03-18T18:03:14Z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0x01010085E53F139EDD0148B797851E12DA9C78</vt:lpwstr>
  </property>
</Properties>
</file>